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Data-PO-ZK\PO ZK\Onderwijsprofielen\Normscores\09_2016\"/>
    </mc:Choice>
  </mc:AlternateContent>
  <workbookProtection lockStructure="1"/>
  <bookViews>
    <workbookView xWindow="0" yWindow="105" windowWidth="15225" windowHeight="8130" tabRatio="721" activeTab="6"/>
  </bookViews>
  <sheets>
    <sheet name="E3" sheetId="20" r:id="rId1"/>
    <sheet name="M4" sheetId="34" r:id="rId2"/>
    <sheet name="E4" sheetId="35" r:id="rId3"/>
    <sheet name="M5" sheetId="29" r:id="rId4"/>
    <sheet name="M6" sheetId="31" r:id="rId5"/>
    <sheet name="M7" sheetId="32" r:id="rId6"/>
    <sheet name="M8" sheetId="33" r:id="rId7"/>
    <sheet name="Result. ond profiel" sheetId="27" r:id="rId8"/>
    <sheet name="Schooloverzicht" sheetId="19" state="hidden" r:id="rId9"/>
    <sheet name="Schooloverzicht OC" sheetId="26" state="hidden" r:id="rId10"/>
    <sheet name="Blad1" sheetId="25" state="hidden" r:id="rId11"/>
  </sheets>
  <definedNames>
    <definedName name="_xlnm.Print_Area" localSheetId="0">'E3'!$AQ$7:$BB$38</definedName>
    <definedName name="_xlnm.Print_Area" localSheetId="2">'E4'!$AQ$7:$BB$38</definedName>
    <definedName name="_xlnm.Print_Area" localSheetId="1">'M4'!$AQ$7:$BB$38</definedName>
    <definedName name="_xlnm.Print_Area" localSheetId="3">'M5'!$AQ$7:$BB$38</definedName>
    <definedName name="_xlnm.Print_Area" localSheetId="4">'M6'!$AQ$7:$BB$38</definedName>
    <definedName name="_xlnm.Print_Area" localSheetId="5">'M7'!$AQ$7:$BB$38</definedName>
    <definedName name="_xlnm.Print_Area" localSheetId="6">'M8'!$AQ$7:$BB$38</definedName>
    <definedName name="_xlnm.Print_Area" localSheetId="8">Schooloverzicht!$A$1:$P$35</definedName>
    <definedName name="_xlnm.Print_Area" localSheetId="9">'Schooloverzicht OC'!$A$1:$P$69</definedName>
  </definedNames>
  <calcPr calcId="162913"/>
</workbook>
</file>

<file path=xl/calcChain.xml><?xml version="1.0" encoding="utf-8"?>
<calcChain xmlns="http://schemas.openxmlformats.org/spreadsheetml/2006/main">
  <c r="H39" i="31" l="1"/>
  <c r="H40" i="31"/>
  <c r="H41" i="31"/>
  <c r="H42" i="31"/>
  <c r="H43" i="31"/>
  <c r="H44" i="31"/>
  <c r="H45" i="31"/>
  <c r="H46" i="31"/>
  <c r="H47" i="31"/>
  <c r="H48" i="31"/>
  <c r="H49" i="31"/>
  <c r="H50" i="31"/>
  <c r="H51" i="31"/>
  <c r="F134" i="20"/>
  <c r="F135" i="20"/>
  <c r="F136" i="20"/>
  <c r="F137" i="20"/>
  <c r="F138" i="20"/>
  <c r="F139" i="20"/>
  <c r="F140" i="20"/>
  <c r="F141" i="20"/>
  <c r="F142" i="20"/>
  <c r="F143" i="20"/>
  <c r="F144" i="20"/>
  <c r="F145" i="20"/>
  <c r="F146" i="20"/>
  <c r="F147" i="20"/>
  <c r="F148" i="20"/>
  <c r="F149" i="20"/>
  <c r="F150" i="20"/>
  <c r="F151" i="20"/>
  <c r="F152" i="20"/>
  <c r="F153" i="20"/>
  <c r="F154" i="20"/>
  <c r="F155" i="20"/>
  <c r="F156" i="20"/>
  <c r="F157" i="20"/>
  <c r="F158" i="20"/>
  <c r="F159" i="20"/>
  <c r="F160" i="20"/>
  <c r="F161" i="20"/>
  <c r="F162" i="20"/>
  <c r="F163" i="20"/>
  <c r="F164" i="20"/>
  <c r="F165" i="20"/>
  <c r="F166" i="20"/>
  <c r="F167" i="20"/>
  <c r="F168" i="20"/>
  <c r="F169" i="20"/>
  <c r="F170" i="20"/>
  <c r="F171" i="20"/>
  <c r="F172" i="20"/>
  <c r="F173" i="20"/>
  <c r="F174" i="20"/>
  <c r="F175" i="20"/>
  <c r="F176" i="20"/>
  <c r="F177" i="20"/>
  <c r="F178" i="20"/>
  <c r="C8" i="35"/>
  <c r="G8" i="35"/>
  <c r="C9" i="35"/>
  <c r="G9" i="35"/>
  <c r="C10" i="35"/>
  <c r="G10" i="35"/>
  <c r="C11" i="35"/>
  <c r="G11" i="35"/>
  <c r="C12" i="35"/>
  <c r="G12" i="35"/>
  <c r="C13" i="35"/>
  <c r="G13" i="35"/>
  <c r="C14" i="35"/>
  <c r="G14" i="35"/>
  <c r="C15" i="35"/>
  <c r="G15" i="35"/>
  <c r="C16" i="35"/>
  <c r="G16" i="35"/>
  <c r="C17" i="35"/>
  <c r="G17" i="35"/>
  <c r="C18" i="35"/>
  <c r="G18" i="35"/>
  <c r="C19" i="35"/>
  <c r="G19" i="35"/>
  <c r="C20" i="35"/>
  <c r="G20" i="35"/>
  <c r="C21" i="35"/>
  <c r="G21" i="35"/>
  <c r="C22" i="35"/>
  <c r="G22" i="35"/>
  <c r="C23" i="35"/>
  <c r="G23" i="35"/>
  <c r="C24" i="35"/>
  <c r="G24" i="35"/>
  <c r="C25" i="35"/>
  <c r="G25" i="35"/>
  <c r="C26" i="35"/>
  <c r="G26" i="35"/>
  <c r="C27" i="35"/>
  <c r="G27" i="35"/>
  <c r="C28" i="35"/>
  <c r="G28" i="35"/>
  <c r="C29" i="35"/>
  <c r="G29" i="35"/>
  <c r="C30" i="35"/>
  <c r="G30" i="35"/>
  <c r="C31" i="35"/>
  <c r="G31" i="35"/>
  <c r="C32" i="35"/>
  <c r="G32" i="35"/>
  <c r="C33" i="35"/>
  <c r="G33" i="35"/>
  <c r="C34" i="35"/>
  <c r="G34" i="35"/>
  <c r="C35" i="35"/>
  <c r="G35" i="35"/>
  <c r="C36" i="35"/>
  <c r="G36" i="35"/>
  <c r="C37" i="35"/>
  <c r="G37" i="35"/>
  <c r="C38" i="35"/>
  <c r="G38" i="35"/>
  <c r="C39" i="35"/>
  <c r="G39" i="35"/>
  <c r="C40" i="35"/>
  <c r="G40" i="35"/>
  <c r="C41" i="35"/>
  <c r="G41" i="35"/>
  <c r="C42" i="35"/>
  <c r="G42" i="35"/>
  <c r="C43" i="35"/>
  <c r="G43" i="35"/>
  <c r="C44" i="35"/>
  <c r="G44" i="35"/>
  <c r="C45" i="35"/>
  <c r="G45" i="35"/>
  <c r="C46" i="35"/>
  <c r="G46" i="35"/>
  <c r="C47" i="35"/>
  <c r="G47" i="35"/>
  <c r="C48" i="35"/>
  <c r="G48" i="35"/>
  <c r="C49" i="35"/>
  <c r="G49" i="35"/>
  <c r="C50" i="35"/>
  <c r="G50" i="35"/>
  <c r="C51" i="35"/>
  <c r="G51" i="35"/>
  <c r="C52" i="35"/>
  <c r="G52" i="35"/>
  <c r="C53" i="35"/>
  <c r="G53" i="35"/>
  <c r="C54" i="35"/>
  <c r="G54" i="35"/>
  <c r="C55" i="35"/>
  <c r="G55" i="35"/>
  <c r="C56" i="35"/>
  <c r="G56" i="35"/>
  <c r="C57" i="35"/>
  <c r="G57" i="35"/>
  <c r="C58" i="35"/>
  <c r="G58" i="35"/>
  <c r="C59" i="35"/>
  <c r="G59" i="35"/>
  <c r="C60" i="35"/>
  <c r="G60" i="35"/>
  <c r="C61" i="35"/>
  <c r="G61" i="35"/>
  <c r="C62" i="35"/>
  <c r="G62" i="35"/>
  <c r="C63" i="35"/>
  <c r="G63" i="35"/>
  <c r="C64" i="35"/>
  <c r="G64" i="35"/>
  <c r="C65" i="35"/>
  <c r="G65" i="35"/>
  <c r="C66" i="35"/>
  <c r="G66" i="35"/>
  <c r="C67" i="35"/>
  <c r="G67" i="35"/>
  <c r="C68" i="35"/>
  <c r="G68" i="35"/>
  <c r="C69" i="35"/>
  <c r="G69" i="35"/>
  <c r="C70" i="35"/>
  <c r="G70" i="35"/>
  <c r="C71" i="35"/>
  <c r="G71" i="35"/>
  <c r="C72" i="35"/>
  <c r="G72" i="35"/>
  <c r="C73" i="35"/>
  <c r="G73" i="35"/>
  <c r="C74" i="35"/>
  <c r="G74" i="35"/>
  <c r="C75" i="35"/>
  <c r="G75" i="35"/>
  <c r="C76" i="35"/>
  <c r="G76" i="35"/>
  <c r="C77" i="35"/>
  <c r="G77" i="35"/>
  <c r="C78" i="35"/>
  <c r="G78" i="35"/>
  <c r="C79" i="35"/>
  <c r="G79" i="35"/>
  <c r="C80" i="35"/>
  <c r="G80" i="35"/>
  <c r="C81" i="35"/>
  <c r="G81" i="35"/>
  <c r="C82" i="35"/>
  <c r="G82" i="35"/>
  <c r="C83" i="35"/>
  <c r="G83" i="35"/>
  <c r="C84" i="35"/>
  <c r="G84" i="35"/>
  <c r="C85" i="35"/>
  <c r="G85" i="35"/>
  <c r="C86" i="35"/>
  <c r="G86" i="35"/>
  <c r="C87" i="35"/>
  <c r="G87" i="35"/>
  <c r="C88" i="35"/>
  <c r="G88" i="35"/>
  <c r="C89" i="35"/>
  <c r="G89" i="35"/>
  <c r="C90" i="35"/>
  <c r="G90" i="35"/>
  <c r="C91" i="35"/>
  <c r="G91" i="35"/>
  <c r="C92" i="35"/>
  <c r="G92" i="35"/>
  <c r="C93" i="35"/>
  <c r="G93" i="35"/>
  <c r="C94" i="35"/>
  <c r="G94" i="35"/>
  <c r="C95" i="35"/>
  <c r="G95" i="35"/>
  <c r="C96" i="35"/>
  <c r="G96" i="35"/>
  <c r="C97" i="35"/>
  <c r="G97" i="35"/>
  <c r="C98" i="35"/>
  <c r="G98" i="35"/>
  <c r="C99" i="35"/>
  <c r="G99" i="35"/>
  <c r="C100" i="35"/>
  <c r="G100" i="35"/>
  <c r="C101" i="35"/>
  <c r="G101" i="35"/>
  <c r="C102" i="35"/>
  <c r="G102" i="35"/>
  <c r="C103" i="35"/>
  <c r="G103" i="35"/>
  <c r="C104" i="35"/>
  <c r="G104" i="35"/>
  <c r="C105" i="35"/>
  <c r="G105" i="35"/>
  <c r="C106" i="35"/>
  <c r="G106" i="35"/>
  <c r="C107" i="35"/>
  <c r="G107" i="35"/>
  <c r="C108" i="35"/>
  <c r="G108" i="35"/>
  <c r="C109" i="35"/>
  <c r="G109" i="35"/>
  <c r="C110" i="35"/>
  <c r="G110" i="35"/>
  <c r="C111" i="35"/>
  <c r="G111" i="35"/>
  <c r="C112" i="35"/>
  <c r="G112" i="35"/>
  <c r="C113" i="35"/>
  <c r="G113" i="35"/>
  <c r="C114" i="35"/>
  <c r="G114" i="35"/>
  <c r="C115" i="35"/>
  <c r="G115" i="35"/>
  <c r="C116" i="35"/>
  <c r="G116" i="35"/>
  <c r="C117" i="35"/>
  <c r="G117" i="35"/>
  <c r="C118" i="35"/>
  <c r="G118" i="35"/>
  <c r="C119" i="35"/>
  <c r="G119" i="35"/>
  <c r="C120" i="35"/>
  <c r="G120" i="35"/>
  <c r="C121" i="35"/>
  <c r="G121" i="35"/>
  <c r="C122" i="35"/>
  <c r="G122" i="35"/>
  <c r="C123" i="35"/>
  <c r="G123" i="35"/>
  <c r="C124" i="35"/>
  <c r="G124" i="35"/>
  <c r="C125" i="35"/>
  <c r="G125" i="35"/>
  <c r="C126" i="35"/>
  <c r="G126" i="35"/>
  <c r="C127" i="35"/>
  <c r="G127" i="35"/>
  <c r="C128" i="35"/>
  <c r="G128" i="35"/>
  <c r="C129" i="35"/>
  <c r="G129" i="35"/>
  <c r="C130" i="35"/>
  <c r="G130" i="35"/>
  <c r="C131" i="35"/>
  <c r="G131" i="35"/>
  <c r="C132" i="35"/>
  <c r="G132" i="35"/>
  <c r="C133" i="35"/>
  <c r="G133" i="35"/>
  <c r="C134" i="35"/>
  <c r="G134" i="35"/>
  <c r="C135" i="35"/>
  <c r="G135" i="35"/>
  <c r="C136" i="35"/>
  <c r="G136" i="35"/>
  <c r="C137" i="35"/>
  <c r="G137" i="35"/>
  <c r="C138" i="35"/>
  <c r="G138" i="35"/>
  <c r="C139" i="35"/>
  <c r="G139" i="35"/>
  <c r="C140" i="35"/>
  <c r="G140" i="35"/>
  <c r="C141" i="35"/>
  <c r="G141" i="35"/>
  <c r="C142" i="35"/>
  <c r="G142" i="35"/>
  <c r="C143" i="35"/>
  <c r="G143" i="35"/>
  <c r="C144" i="35"/>
  <c r="G144" i="35"/>
  <c r="C145" i="35"/>
  <c r="G145" i="35"/>
  <c r="C146" i="35"/>
  <c r="G146" i="35"/>
  <c r="C147" i="35"/>
  <c r="G147" i="35"/>
  <c r="C148" i="35"/>
  <c r="G148" i="35"/>
  <c r="C149" i="35"/>
  <c r="G149" i="35"/>
  <c r="C150" i="35"/>
  <c r="G150" i="35"/>
  <c r="C151" i="35"/>
  <c r="G151" i="35"/>
  <c r="C152" i="35"/>
  <c r="G152" i="35"/>
  <c r="C153" i="35"/>
  <c r="G153" i="35"/>
  <c r="C154" i="35"/>
  <c r="G154" i="35"/>
  <c r="C155" i="35"/>
  <c r="G155" i="35"/>
  <c r="C156" i="35"/>
  <c r="G156" i="35"/>
  <c r="C157" i="35"/>
  <c r="G157" i="35"/>
  <c r="C158" i="35"/>
  <c r="G158" i="35"/>
  <c r="C159" i="35"/>
  <c r="G159" i="35"/>
  <c r="C160" i="35"/>
  <c r="G160" i="35"/>
  <c r="C161" i="35"/>
  <c r="G161" i="35"/>
  <c r="C162" i="35"/>
  <c r="G162" i="35"/>
  <c r="C163" i="35"/>
  <c r="G163" i="35"/>
  <c r="C164" i="35"/>
  <c r="G164" i="35"/>
  <c r="C165" i="35"/>
  <c r="G165" i="35"/>
  <c r="C166" i="35"/>
  <c r="G166" i="35"/>
  <c r="C167" i="35"/>
  <c r="G167" i="35"/>
  <c r="C168" i="35"/>
  <c r="G168" i="35"/>
  <c r="C169" i="35"/>
  <c r="G169" i="35"/>
  <c r="C170" i="35"/>
  <c r="G170" i="35"/>
  <c r="C171" i="35"/>
  <c r="G171" i="35"/>
  <c r="C172" i="35"/>
  <c r="G172" i="35"/>
  <c r="C173" i="35"/>
  <c r="G173" i="35"/>
  <c r="C174" i="35"/>
  <c r="G174" i="35"/>
  <c r="C175" i="35"/>
  <c r="G175" i="35"/>
  <c r="C176" i="35"/>
  <c r="G176" i="35"/>
  <c r="C177" i="35"/>
  <c r="G177" i="35"/>
  <c r="C178" i="35"/>
  <c r="G178" i="35"/>
  <c r="C179" i="35"/>
  <c r="G179" i="35"/>
  <c r="C180" i="35"/>
  <c r="G180" i="35"/>
  <c r="C181" i="35"/>
  <c r="G181" i="35"/>
  <c r="C182" i="35"/>
  <c r="G182" i="35"/>
  <c r="C183" i="35"/>
  <c r="G183" i="35"/>
  <c r="C184" i="35"/>
  <c r="G184" i="35"/>
  <c r="C185" i="35"/>
  <c r="G185" i="35"/>
  <c r="C186" i="35"/>
  <c r="G186" i="35"/>
  <c r="C187" i="35"/>
  <c r="G187" i="35"/>
  <c r="C188" i="35"/>
  <c r="G188" i="35"/>
  <c r="C189" i="35"/>
  <c r="G189" i="35"/>
  <c r="C190" i="35"/>
  <c r="G190" i="35"/>
  <c r="C191" i="35"/>
  <c r="G191" i="35"/>
  <c r="C192" i="35"/>
  <c r="G192" i="35"/>
  <c r="C193" i="35"/>
  <c r="G193" i="35"/>
  <c r="C194" i="35"/>
  <c r="G194" i="35"/>
  <c r="C195" i="35"/>
  <c r="G195" i="35"/>
  <c r="C196" i="35"/>
  <c r="G196" i="35"/>
  <c r="C197" i="35"/>
  <c r="G197" i="35"/>
  <c r="C198" i="35"/>
  <c r="G198" i="35"/>
  <c r="C199" i="35"/>
  <c r="G199" i="35"/>
  <c r="C200" i="35"/>
  <c r="G200" i="35"/>
  <c r="U4" i="35"/>
  <c r="S40" i="35"/>
  <c r="AS11" i="35"/>
  <c r="J12" i="19"/>
  <c r="U5" i="35"/>
  <c r="S78" i="35"/>
  <c r="AS12" i="35"/>
  <c r="J13" i="19"/>
  <c r="U3" i="35"/>
  <c r="S18" i="35"/>
  <c r="AS10" i="35"/>
  <c r="J11" i="19"/>
  <c r="C8" i="34"/>
  <c r="G8" i="34"/>
  <c r="C9" i="34"/>
  <c r="G9" i="34"/>
  <c r="C10" i="34"/>
  <c r="G10" i="34"/>
  <c r="C11" i="34"/>
  <c r="G11" i="34"/>
  <c r="C12" i="34"/>
  <c r="G12" i="34"/>
  <c r="C13" i="34"/>
  <c r="G13" i="34"/>
  <c r="C14" i="34"/>
  <c r="G14" i="34"/>
  <c r="C15" i="34"/>
  <c r="G15" i="34"/>
  <c r="C16" i="34"/>
  <c r="G16" i="34"/>
  <c r="C17" i="34"/>
  <c r="G17" i="34"/>
  <c r="C18" i="34"/>
  <c r="G18" i="34"/>
  <c r="C19" i="34"/>
  <c r="G19" i="34"/>
  <c r="C20" i="34"/>
  <c r="G20" i="34"/>
  <c r="C21" i="34"/>
  <c r="G21" i="34"/>
  <c r="C22" i="34"/>
  <c r="G22" i="34"/>
  <c r="C23" i="34"/>
  <c r="G23" i="34"/>
  <c r="C24" i="34"/>
  <c r="G24" i="34"/>
  <c r="C25" i="34"/>
  <c r="G25" i="34"/>
  <c r="C26" i="34"/>
  <c r="G26" i="34"/>
  <c r="C27" i="34"/>
  <c r="G27" i="34"/>
  <c r="C28" i="34"/>
  <c r="G28" i="34"/>
  <c r="C29" i="34"/>
  <c r="G29" i="34"/>
  <c r="C30" i="34"/>
  <c r="G30" i="34"/>
  <c r="C31" i="34"/>
  <c r="G31" i="34"/>
  <c r="C32" i="34"/>
  <c r="G32" i="34"/>
  <c r="C33" i="34"/>
  <c r="G33" i="34"/>
  <c r="C34" i="34"/>
  <c r="G34" i="34"/>
  <c r="C35" i="34"/>
  <c r="G35" i="34"/>
  <c r="C36" i="34"/>
  <c r="G36" i="34"/>
  <c r="C37" i="34"/>
  <c r="G37" i="34"/>
  <c r="C38" i="34"/>
  <c r="G38" i="34"/>
  <c r="C39" i="34"/>
  <c r="G39" i="34"/>
  <c r="C40" i="34"/>
  <c r="G40" i="34"/>
  <c r="C41" i="34"/>
  <c r="G41" i="34"/>
  <c r="C42" i="34"/>
  <c r="G42" i="34"/>
  <c r="C43" i="34"/>
  <c r="G43" i="34"/>
  <c r="C44" i="34"/>
  <c r="G44" i="34"/>
  <c r="C45" i="34"/>
  <c r="G45" i="34"/>
  <c r="C46" i="34"/>
  <c r="G46" i="34"/>
  <c r="C47" i="34"/>
  <c r="G47" i="34"/>
  <c r="C48" i="34"/>
  <c r="G48" i="34"/>
  <c r="C49" i="34"/>
  <c r="G49" i="34"/>
  <c r="C50" i="34"/>
  <c r="G50" i="34"/>
  <c r="C51" i="34"/>
  <c r="G51" i="34"/>
  <c r="C52" i="34"/>
  <c r="G52" i="34"/>
  <c r="C53" i="34"/>
  <c r="G53" i="34"/>
  <c r="C54" i="34"/>
  <c r="G54" i="34"/>
  <c r="C55" i="34"/>
  <c r="G55" i="34"/>
  <c r="C56" i="34"/>
  <c r="G56" i="34"/>
  <c r="C57" i="34"/>
  <c r="G57" i="34"/>
  <c r="C58" i="34"/>
  <c r="G58" i="34"/>
  <c r="C59" i="34"/>
  <c r="G59" i="34"/>
  <c r="C60" i="34"/>
  <c r="G60" i="34"/>
  <c r="C61" i="34"/>
  <c r="G61" i="34"/>
  <c r="C62" i="34"/>
  <c r="G62" i="34"/>
  <c r="C63" i="34"/>
  <c r="G63" i="34"/>
  <c r="C64" i="34"/>
  <c r="G64" i="34"/>
  <c r="C65" i="34"/>
  <c r="G65" i="34"/>
  <c r="C66" i="34"/>
  <c r="G66" i="34"/>
  <c r="C67" i="34"/>
  <c r="G67" i="34"/>
  <c r="C68" i="34"/>
  <c r="G68" i="34"/>
  <c r="C69" i="34"/>
  <c r="G69" i="34"/>
  <c r="C70" i="34"/>
  <c r="G70" i="34"/>
  <c r="C71" i="34"/>
  <c r="G71" i="34"/>
  <c r="C72" i="34"/>
  <c r="G72" i="34"/>
  <c r="C73" i="34"/>
  <c r="G73" i="34"/>
  <c r="C74" i="34"/>
  <c r="G74" i="34"/>
  <c r="C75" i="34"/>
  <c r="G75" i="34"/>
  <c r="C76" i="34"/>
  <c r="G76" i="34"/>
  <c r="C77" i="34"/>
  <c r="G77" i="34"/>
  <c r="C78" i="34"/>
  <c r="G78" i="34"/>
  <c r="C79" i="34"/>
  <c r="G79" i="34"/>
  <c r="C80" i="34"/>
  <c r="G80" i="34"/>
  <c r="C81" i="34"/>
  <c r="G81" i="34"/>
  <c r="C82" i="34"/>
  <c r="G82" i="34"/>
  <c r="C83" i="34"/>
  <c r="G83" i="34"/>
  <c r="C84" i="34"/>
  <c r="G84" i="34"/>
  <c r="C85" i="34"/>
  <c r="G85" i="34"/>
  <c r="C86" i="34"/>
  <c r="G86" i="34"/>
  <c r="C87" i="34"/>
  <c r="G87" i="34"/>
  <c r="C88" i="34"/>
  <c r="G88" i="34"/>
  <c r="C89" i="34"/>
  <c r="G89" i="34"/>
  <c r="C90" i="34"/>
  <c r="G90" i="34"/>
  <c r="C91" i="34"/>
  <c r="G91" i="34"/>
  <c r="C92" i="34"/>
  <c r="G92" i="34"/>
  <c r="C93" i="34"/>
  <c r="G93" i="34"/>
  <c r="C94" i="34"/>
  <c r="G94" i="34"/>
  <c r="C95" i="34"/>
  <c r="G95" i="34"/>
  <c r="C96" i="34"/>
  <c r="G96" i="34"/>
  <c r="C97" i="34"/>
  <c r="G97" i="34"/>
  <c r="C98" i="34"/>
  <c r="G98" i="34"/>
  <c r="C99" i="34"/>
  <c r="G99" i="34"/>
  <c r="C100" i="34"/>
  <c r="G100" i="34"/>
  <c r="C101" i="34"/>
  <c r="G101" i="34"/>
  <c r="C102" i="34"/>
  <c r="G102" i="34"/>
  <c r="C103" i="34"/>
  <c r="G103" i="34"/>
  <c r="C104" i="34"/>
  <c r="G104" i="34"/>
  <c r="C105" i="34"/>
  <c r="G105" i="34"/>
  <c r="C106" i="34"/>
  <c r="G106" i="34"/>
  <c r="C107" i="34"/>
  <c r="G107" i="34"/>
  <c r="C108" i="34"/>
  <c r="G108" i="34"/>
  <c r="C109" i="34"/>
  <c r="G109" i="34"/>
  <c r="C110" i="34"/>
  <c r="G110" i="34"/>
  <c r="C111" i="34"/>
  <c r="G111" i="34"/>
  <c r="C112" i="34"/>
  <c r="G112" i="34"/>
  <c r="C113" i="34"/>
  <c r="G113" i="34"/>
  <c r="C114" i="34"/>
  <c r="G114" i="34"/>
  <c r="C115" i="34"/>
  <c r="G115" i="34"/>
  <c r="C116" i="34"/>
  <c r="G116" i="34"/>
  <c r="C117" i="34"/>
  <c r="G117" i="34"/>
  <c r="C118" i="34"/>
  <c r="G118" i="34"/>
  <c r="C119" i="34"/>
  <c r="G119" i="34"/>
  <c r="C120" i="34"/>
  <c r="G120" i="34"/>
  <c r="C121" i="34"/>
  <c r="G121" i="34"/>
  <c r="C122" i="34"/>
  <c r="G122" i="34"/>
  <c r="C123" i="34"/>
  <c r="G123" i="34"/>
  <c r="C124" i="34"/>
  <c r="G124" i="34"/>
  <c r="C125" i="34"/>
  <c r="G125" i="34"/>
  <c r="C126" i="34"/>
  <c r="G126" i="34"/>
  <c r="C127" i="34"/>
  <c r="G127" i="34"/>
  <c r="C128" i="34"/>
  <c r="G128" i="34"/>
  <c r="C129" i="34"/>
  <c r="G129" i="34"/>
  <c r="C130" i="34"/>
  <c r="G130" i="34"/>
  <c r="C131" i="34"/>
  <c r="G131" i="34"/>
  <c r="C132" i="34"/>
  <c r="G132" i="34"/>
  <c r="C133" i="34"/>
  <c r="G133" i="34"/>
  <c r="C134" i="34"/>
  <c r="G134" i="34"/>
  <c r="C135" i="34"/>
  <c r="G135" i="34"/>
  <c r="C136" i="34"/>
  <c r="G136" i="34"/>
  <c r="C137" i="34"/>
  <c r="G137" i="34"/>
  <c r="C138" i="34"/>
  <c r="G138" i="34"/>
  <c r="C139" i="34"/>
  <c r="G139" i="34"/>
  <c r="C140" i="34"/>
  <c r="G140" i="34"/>
  <c r="C141" i="34"/>
  <c r="G141" i="34"/>
  <c r="C142" i="34"/>
  <c r="G142" i="34"/>
  <c r="C143" i="34"/>
  <c r="G143" i="34"/>
  <c r="C144" i="34"/>
  <c r="G144" i="34"/>
  <c r="C145" i="34"/>
  <c r="G145" i="34"/>
  <c r="C146" i="34"/>
  <c r="G146" i="34"/>
  <c r="C147" i="34"/>
  <c r="G147" i="34"/>
  <c r="C148" i="34"/>
  <c r="G148" i="34"/>
  <c r="C149" i="34"/>
  <c r="G149" i="34"/>
  <c r="C150" i="34"/>
  <c r="G150" i="34"/>
  <c r="C151" i="34"/>
  <c r="G151" i="34"/>
  <c r="C152" i="34"/>
  <c r="G152" i="34"/>
  <c r="C153" i="34"/>
  <c r="G153" i="34"/>
  <c r="C154" i="34"/>
  <c r="G154" i="34"/>
  <c r="C155" i="34"/>
  <c r="G155" i="34"/>
  <c r="C156" i="34"/>
  <c r="G156" i="34"/>
  <c r="C157" i="34"/>
  <c r="G157" i="34"/>
  <c r="C158" i="34"/>
  <c r="G158" i="34"/>
  <c r="C159" i="34"/>
  <c r="G159" i="34"/>
  <c r="C160" i="34"/>
  <c r="G160" i="34"/>
  <c r="C161" i="34"/>
  <c r="G161" i="34"/>
  <c r="C162" i="34"/>
  <c r="G162" i="34"/>
  <c r="C163" i="34"/>
  <c r="G163" i="34"/>
  <c r="C164" i="34"/>
  <c r="G164" i="34"/>
  <c r="C165" i="34"/>
  <c r="G165" i="34"/>
  <c r="C166" i="34"/>
  <c r="G166" i="34"/>
  <c r="C167" i="34"/>
  <c r="G167" i="34"/>
  <c r="C168" i="34"/>
  <c r="G168" i="34"/>
  <c r="C169" i="34"/>
  <c r="G169" i="34"/>
  <c r="C170" i="34"/>
  <c r="G170" i="34"/>
  <c r="C171" i="34"/>
  <c r="G171" i="34"/>
  <c r="C172" i="34"/>
  <c r="G172" i="34"/>
  <c r="C173" i="34"/>
  <c r="G173" i="34"/>
  <c r="C174" i="34"/>
  <c r="G174" i="34"/>
  <c r="C175" i="34"/>
  <c r="G175" i="34"/>
  <c r="C176" i="34"/>
  <c r="G176" i="34"/>
  <c r="C177" i="34"/>
  <c r="G177" i="34"/>
  <c r="C178" i="34"/>
  <c r="G178" i="34"/>
  <c r="C179" i="34"/>
  <c r="G179" i="34"/>
  <c r="C180" i="34"/>
  <c r="G180" i="34"/>
  <c r="C181" i="34"/>
  <c r="G181" i="34"/>
  <c r="C182" i="34"/>
  <c r="G182" i="34"/>
  <c r="C183" i="34"/>
  <c r="G183" i="34"/>
  <c r="C184" i="34"/>
  <c r="G184" i="34"/>
  <c r="C185" i="34"/>
  <c r="G185" i="34"/>
  <c r="C186" i="34"/>
  <c r="G186" i="34"/>
  <c r="C187" i="34"/>
  <c r="G187" i="34"/>
  <c r="C188" i="34"/>
  <c r="G188" i="34"/>
  <c r="C189" i="34"/>
  <c r="G189" i="34"/>
  <c r="C190" i="34"/>
  <c r="G190" i="34"/>
  <c r="C191" i="34"/>
  <c r="G191" i="34"/>
  <c r="C192" i="34"/>
  <c r="G192" i="34"/>
  <c r="C193" i="34"/>
  <c r="G193" i="34"/>
  <c r="C194" i="34"/>
  <c r="G194" i="34"/>
  <c r="C195" i="34"/>
  <c r="G195" i="34"/>
  <c r="C196" i="34"/>
  <c r="G196" i="34"/>
  <c r="C197" i="34"/>
  <c r="G197" i="34"/>
  <c r="C198" i="34"/>
  <c r="G198" i="34"/>
  <c r="C199" i="34"/>
  <c r="G199" i="34"/>
  <c r="C200" i="34"/>
  <c r="G200" i="34"/>
  <c r="U3" i="34"/>
  <c r="S24" i="34"/>
  <c r="AS10" i="34"/>
  <c r="B11" i="19"/>
  <c r="N12" i="19"/>
  <c r="N13" i="19"/>
  <c r="N11" i="19"/>
  <c r="F12" i="19"/>
  <c r="F13" i="19"/>
  <c r="F11" i="19"/>
  <c r="F16" i="19"/>
  <c r="C4" i="35"/>
  <c r="U8" i="35"/>
  <c r="W8" i="35"/>
  <c r="X8" i="35"/>
  <c r="L8" i="35"/>
  <c r="U9" i="35"/>
  <c r="W9" i="35"/>
  <c r="X9" i="35"/>
  <c r="L9" i="35"/>
  <c r="U10" i="35"/>
  <c r="W10" i="35"/>
  <c r="X10" i="35"/>
  <c r="L10" i="35"/>
  <c r="U11" i="35"/>
  <c r="W11" i="35"/>
  <c r="X11" i="35"/>
  <c r="L11" i="35"/>
  <c r="U12" i="35"/>
  <c r="W12" i="35"/>
  <c r="X12" i="35"/>
  <c r="L12" i="35"/>
  <c r="U13" i="35"/>
  <c r="W13" i="35"/>
  <c r="X13" i="35"/>
  <c r="L13" i="35"/>
  <c r="U14" i="35"/>
  <c r="W14" i="35"/>
  <c r="X14" i="35"/>
  <c r="L14" i="35"/>
  <c r="U15" i="35"/>
  <c r="W15" i="35"/>
  <c r="X15" i="35"/>
  <c r="L15" i="35"/>
  <c r="U16" i="35"/>
  <c r="W16" i="35"/>
  <c r="X16" i="35"/>
  <c r="L16" i="35"/>
  <c r="U17" i="35"/>
  <c r="W17" i="35"/>
  <c r="X17" i="35"/>
  <c r="L17" i="35"/>
  <c r="U18" i="35"/>
  <c r="W18" i="35"/>
  <c r="X18" i="35"/>
  <c r="L18" i="35"/>
  <c r="U19" i="35"/>
  <c r="W19" i="35"/>
  <c r="X19" i="35"/>
  <c r="L19" i="35"/>
  <c r="U20" i="35"/>
  <c r="W20" i="35"/>
  <c r="X20" i="35"/>
  <c r="L20" i="35"/>
  <c r="U21" i="35"/>
  <c r="W21" i="35"/>
  <c r="X21" i="35"/>
  <c r="L21" i="35"/>
  <c r="U22" i="35"/>
  <c r="W22" i="35"/>
  <c r="X22" i="35"/>
  <c r="L22" i="35"/>
  <c r="U23" i="35"/>
  <c r="W23" i="35"/>
  <c r="X23" i="35"/>
  <c r="L23" i="35"/>
  <c r="U24" i="35"/>
  <c r="W24" i="35"/>
  <c r="X24" i="35"/>
  <c r="L24" i="35"/>
  <c r="U25" i="35"/>
  <c r="W25" i="35"/>
  <c r="X25" i="35"/>
  <c r="L25" i="35"/>
  <c r="U26" i="35"/>
  <c r="W26" i="35"/>
  <c r="X26" i="35"/>
  <c r="L26" i="35"/>
  <c r="U27" i="35"/>
  <c r="W27" i="35"/>
  <c r="X27" i="35"/>
  <c r="L27" i="35"/>
  <c r="U28" i="35"/>
  <c r="W28" i="35"/>
  <c r="X28" i="35"/>
  <c r="L28" i="35"/>
  <c r="U29" i="35"/>
  <c r="W29" i="35"/>
  <c r="X29" i="35"/>
  <c r="L29" i="35"/>
  <c r="U30" i="35"/>
  <c r="W30" i="35"/>
  <c r="X30" i="35"/>
  <c r="L30" i="35"/>
  <c r="U31" i="35"/>
  <c r="W31" i="35"/>
  <c r="X31" i="35"/>
  <c r="L31" i="35"/>
  <c r="U32" i="35"/>
  <c r="W32" i="35"/>
  <c r="X32" i="35"/>
  <c r="L32" i="35"/>
  <c r="U33" i="35"/>
  <c r="W33" i="35"/>
  <c r="X33" i="35"/>
  <c r="L33" i="35"/>
  <c r="U34" i="35"/>
  <c r="W34" i="35"/>
  <c r="X34" i="35"/>
  <c r="L34" i="35"/>
  <c r="U35" i="35"/>
  <c r="W35" i="35"/>
  <c r="X35" i="35"/>
  <c r="L35" i="35"/>
  <c r="U36" i="35"/>
  <c r="W36" i="35"/>
  <c r="X36" i="35"/>
  <c r="L36" i="35"/>
  <c r="U37" i="35"/>
  <c r="W37" i="35"/>
  <c r="X37" i="35"/>
  <c r="L37" i="35"/>
  <c r="U38" i="35"/>
  <c r="W38" i="35"/>
  <c r="X38" i="35"/>
  <c r="L38" i="35"/>
  <c r="U39" i="35"/>
  <c r="W39" i="35"/>
  <c r="X39" i="35"/>
  <c r="L39" i="35"/>
  <c r="U40" i="35"/>
  <c r="W40" i="35"/>
  <c r="X40" i="35"/>
  <c r="L40" i="35"/>
  <c r="U41" i="35"/>
  <c r="W41" i="35"/>
  <c r="X41" i="35"/>
  <c r="L41" i="35"/>
  <c r="U42" i="35"/>
  <c r="W42" i="35"/>
  <c r="X42" i="35"/>
  <c r="L42" i="35"/>
  <c r="U43" i="35"/>
  <c r="W43" i="35"/>
  <c r="X43" i="35"/>
  <c r="L43" i="35"/>
  <c r="U44" i="35"/>
  <c r="W44" i="35"/>
  <c r="X44" i="35"/>
  <c r="L44" i="35"/>
  <c r="U45" i="35"/>
  <c r="W45" i="35"/>
  <c r="X45" i="35"/>
  <c r="L45" i="35"/>
  <c r="U46" i="35"/>
  <c r="W46" i="35"/>
  <c r="X46" i="35"/>
  <c r="L46" i="35"/>
  <c r="U47" i="35"/>
  <c r="W47" i="35"/>
  <c r="X47" i="35"/>
  <c r="L47" i="35"/>
  <c r="U48" i="35"/>
  <c r="W48" i="35"/>
  <c r="X48" i="35"/>
  <c r="L48" i="35"/>
  <c r="U49" i="35"/>
  <c r="W49" i="35"/>
  <c r="X49" i="35"/>
  <c r="L49" i="35"/>
  <c r="U50" i="35"/>
  <c r="W50" i="35"/>
  <c r="X50" i="35"/>
  <c r="L50" i="35"/>
  <c r="U51" i="35"/>
  <c r="W51" i="35"/>
  <c r="X51" i="35"/>
  <c r="L51" i="35"/>
  <c r="U52" i="35"/>
  <c r="W52" i="35"/>
  <c r="X52" i="35"/>
  <c r="L52" i="35"/>
  <c r="U53" i="35"/>
  <c r="W53" i="35"/>
  <c r="X53" i="35"/>
  <c r="L53" i="35"/>
  <c r="U54" i="35"/>
  <c r="W54" i="35"/>
  <c r="X54" i="35"/>
  <c r="L54" i="35"/>
  <c r="U55" i="35"/>
  <c r="W55" i="35"/>
  <c r="X55" i="35"/>
  <c r="L55" i="35"/>
  <c r="U56" i="35"/>
  <c r="W56" i="35"/>
  <c r="X56" i="35"/>
  <c r="L56" i="35"/>
  <c r="U57" i="35"/>
  <c r="W57" i="35"/>
  <c r="X57" i="35"/>
  <c r="L57" i="35"/>
  <c r="U58" i="35"/>
  <c r="W58" i="35"/>
  <c r="X58" i="35"/>
  <c r="L58" i="35"/>
  <c r="U59" i="35"/>
  <c r="W59" i="35"/>
  <c r="X59" i="35"/>
  <c r="L59" i="35"/>
  <c r="U60" i="35"/>
  <c r="W60" i="35"/>
  <c r="X60" i="35"/>
  <c r="L60" i="35"/>
  <c r="U61" i="35"/>
  <c r="W61" i="35"/>
  <c r="X61" i="35"/>
  <c r="L61" i="35"/>
  <c r="U62" i="35"/>
  <c r="W62" i="35"/>
  <c r="X62" i="35"/>
  <c r="L62" i="35"/>
  <c r="U63" i="35"/>
  <c r="W63" i="35"/>
  <c r="X63" i="35"/>
  <c r="L63" i="35"/>
  <c r="U64" i="35"/>
  <c r="W64" i="35"/>
  <c r="X64" i="35"/>
  <c r="L64" i="35"/>
  <c r="U65" i="35"/>
  <c r="W65" i="35"/>
  <c r="X65" i="35"/>
  <c r="L65" i="35"/>
  <c r="U66" i="35"/>
  <c r="W66" i="35"/>
  <c r="X66" i="35"/>
  <c r="L66" i="35"/>
  <c r="U67" i="35"/>
  <c r="W67" i="35"/>
  <c r="X67" i="35"/>
  <c r="L67" i="35"/>
  <c r="U68" i="35"/>
  <c r="W68" i="35"/>
  <c r="X68" i="35"/>
  <c r="L68" i="35"/>
  <c r="U69" i="35"/>
  <c r="W69" i="35"/>
  <c r="X69" i="35"/>
  <c r="L69" i="35"/>
  <c r="U70" i="35"/>
  <c r="W70" i="35"/>
  <c r="X70" i="35"/>
  <c r="L70" i="35"/>
  <c r="U71" i="35"/>
  <c r="W71" i="35"/>
  <c r="X71" i="35"/>
  <c r="L71" i="35"/>
  <c r="U72" i="35"/>
  <c r="W72" i="35"/>
  <c r="X72" i="35"/>
  <c r="L72" i="35"/>
  <c r="U73" i="35"/>
  <c r="W73" i="35"/>
  <c r="X73" i="35"/>
  <c r="L73" i="35"/>
  <c r="U74" i="35"/>
  <c r="W74" i="35"/>
  <c r="X74" i="35"/>
  <c r="L74" i="35"/>
  <c r="U75" i="35"/>
  <c r="W75" i="35"/>
  <c r="X75" i="35"/>
  <c r="L75" i="35"/>
  <c r="U76" i="35"/>
  <c r="W76" i="35"/>
  <c r="X76" i="35"/>
  <c r="L76" i="35"/>
  <c r="U77" i="35"/>
  <c r="W77" i="35"/>
  <c r="X77" i="35"/>
  <c r="L77" i="35"/>
  <c r="U78" i="35"/>
  <c r="W78" i="35"/>
  <c r="X78" i="35"/>
  <c r="L78" i="35"/>
  <c r="U79" i="35"/>
  <c r="W79" i="35"/>
  <c r="X79" i="35"/>
  <c r="L79" i="35"/>
  <c r="U80" i="35"/>
  <c r="W80" i="35"/>
  <c r="X80" i="35"/>
  <c r="L80" i="35"/>
  <c r="U81" i="35"/>
  <c r="W81" i="35"/>
  <c r="X81" i="35"/>
  <c r="L81" i="35"/>
  <c r="U82" i="35"/>
  <c r="W82" i="35"/>
  <c r="X82" i="35"/>
  <c r="L82" i="35"/>
  <c r="U83" i="35"/>
  <c r="W83" i="35"/>
  <c r="X83" i="35"/>
  <c r="L83" i="35"/>
  <c r="U84" i="35"/>
  <c r="W84" i="35"/>
  <c r="X84" i="35"/>
  <c r="L84" i="35"/>
  <c r="U85" i="35"/>
  <c r="W85" i="35"/>
  <c r="X85" i="35"/>
  <c r="L85" i="35"/>
  <c r="U86" i="35"/>
  <c r="W86" i="35"/>
  <c r="X86" i="35"/>
  <c r="L86" i="35"/>
  <c r="U87" i="35"/>
  <c r="W87" i="35"/>
  <c r="X87" i="35"/>
  <c r="L87" i="35"/>
  <c r="U88" i="35"/>
  <c r="W88" i="35"/>
  <c r="X88" i="35"/>
  <c r="L88" i="35"/>
  <c r="U89" i="35"/>
  <c r="W89" i="35"/>
  <c r="X89" i="35"/>
  <c r="L89" i="35"/>
  <c r="U90" i="35"/>
  <c r="W90" i="35"/>
  <c r="X90" i="35"/>
  <c r="L90" i="35"/>
  <c r="U91" i="35"/>
  <c r="W91" i="35"/>
  <c r="X91" i="35"/>
  <c r="L91" i="35"/>
  <c r="U92" i="35"/>
  <c r="W92" i="35"/>
  <c r="X92" i="35"/>
  <c r="L92" i="35"/>
  <c r="U93" i="35"/>
  <c r="W93" i="35"/>
  <c r="X93" i="35"/>
  <c r="L93" i="35"/>
  <c r="U94" i="35"/>
  <c r="W94" i="35"/>
  <c r="X94" i="35"/>
  <c r="L94" i="35"/>
  <c r="U95" i="35"/>
  <c r="W95" i="35"/>
  <c r="X95" i="35"/>
  <c r="L95" i="35"/>
  <c r="U96" i="35"/>
  <c r="W96" i="35"/>
  <c r="X96" i="35"/>
  <c r="L96" i="35"/>
  <c r="U97" i="35"/>
  <c r="W97" i="35"/>
  <c r="X97" i="35"/>
  <c r="L97" i="35"/>
  <c r="U98" i="35"/>
  <c r="W98" i="35"/>
  <c r="X98" i="35"/>
  <c r="L98" i="35"/>
  <c r="U99" i="35"/>
  <c r="W99" i="35"/>
  <c r="X99" i="35"/>
  <c r="L99" i="35"/>
  <c r="U100" i="35"/>
  <c r="W100" i="35"/>
  <c r="X100" i="35"/>
  <c r="L100" i="35"/>
  <c r="U101" i="35"/>
  <c r="W101" i="35"/>
  <c r="X101" i="35"/>
  <c r="L101" i="35"/>
  <c r="U102" i="35"/>
  <c r="W102" i="35"/>
  <c r="X102" i="35"/>
  <c r="L102" i="35"/>
  <c r="U103" i="35"/>
  <c r="W103" i="35"/>
  <c r="X103" i="35"/>
  <c r="L103" i="35"/>
  <c r="U104" i="35"/>
  <c r="W104" i="35"/>
  <c r="X104" i="35"/>
  <c r="L104" i="35"/>
  <c r="U105" i="35"/>
  <c r="W105" i="35"/>
  <c r="X105" i="35"/>
  <c r="L105" i="35"/>
  <c r="U106" i="35"/>
  <c r="W106" i="35"/>
  <c r="X106" i="35"/>
  <c r="L106" i="35"/>
  <c r="U107" i="35"/>
  <c r="W107" i="35"/>
  <c r="X107" i="35"/>
  <c r="L107" i="35"/>
  <c r="U108" i="35"/>
  <c r="W108" i="35"/>
  <c r="X108" i="35"/>
  <c r="L108" i="35"/>
  <c r="U109" i="35"/>
  <c r="W109" i="35"/>
  <c r="X109" i="35"/>
  <c r="L109" i="35"/>
  <c r="U110" i="35"/>
  <c r="W110" i="35"/>
  <c r="X110" i="35"/>
  <c r="L110" i="35"/>
  <c r="U111" i="35"/>
  <c r="W111" i="35"/>
  <c r="X111" i="35"/>
  <c r="L111" i="35"/>
  <c r="U112" i="35"/>
  <c r="W112" i="35"/>
  <c r="X112" i="35"/>
  <c r="L112" i="35"/>
  <c r="U113" i="35"/>
  <c r="W113" i="35"/>
  <c r="X113" i="35"/>
  <c r="L113" i="35"/>
  <c r="U114" i="35"/>
  <c r="W114" i="35"/>
  <c r="X114" i="35"/>
  <c r="L114" i="35"/>
  <c r="U115" i="35"/>
  <c r="W115" i="35"/>
  <c r="X115" i="35"/>
  <c r="L115" i="35"/>
  <c r="U116" i="35"/>
  <c r="W116" i="35"/>
  <c r="X116" i="35"/>
  <c r="L116" i="35"/>
  <c r="U117" i="35"/>
  <c r="W117" i="35"/>
  <c r="X117" i="35"/>
  <c r="L117" i="35"/>
  <c r="U118" i="35"/>
  <c r="W118" i="35"/>
  <c r="X118" i="35"/>
  <c r="L118" i="35"/>
  <c r="U119" i="35"/>
  <c r="W119" i="35"/>
  <c r="X119" i="35"/>
  <c r="L119" i="35"/>
  <c r="U120" i="35"/>
  <c r="W120" i="35"/>
  <c r="X120" i="35"/>
  <c r="L120" i="35"/>
  <c r="U121" i="35"/>
  <c r="W121" i="35"/>
  <c r="X121" i="35"/>
  <c r="L121" i="35"/>
  <c r="U122" i="35"/>
  <c r="W122" i="35"/>
  <c r="X122" i="35"/>
  <c r="L122" i="35"/>
  <c r="U123" i="35"/>
  <c r="W123" i="35"/>
  <c r="X123" i="35"/>
  <c r="L123" i="35"/>
  <c r="U124" i="35"/>
  <c r="W124" i="35"/>
  <c r="X124" i="35"/>
  <c r="L124" i="35"/>
  <c r="U125" i="35"/>
  <c r="W125" i="35"/>
  <c r="X125" i="35"/>
  <c r="L125" i="35"/>
  <c r="U126" i="35"/>
  <c r="W126" i="35"/>
  <c r="X126" i="35"/>
  <c r="L126" i="35"/>
  <c r="U127" i="35"/>
  <c r="W127" i="35"/>
  <c r="X127" i="35"/>
  <c r="L127" i="35"/>
  <c r="U128" i="35"/>
  <c r="W128" i="35"/>
  <c r="X128" i="35"/>
  <c r="L128" i="35"/>
  <c r="U129" i="35"/>
  <c r="W129" i="35"/>
  <c r="X129" i="35"/>
  <c r="L129" i="35"/>
  <c r="U130" i="35"/>
  <c r="W130" i="35"/>
  <c r="X130" i="35"/>
  <c r="L130" i="35"/>
  <c r="U131" i="35"/>
  <c r="W131" i="35"/>
  <c r="X131" i="35"/>
  <c r="L131" i="35"/>
  <c r="U132" i="35"/>
  <c r="W132" i="35"/>
  <c r="X132" i="35"/>
  <c r="L132" i="35"/>
  <c r="U133" i="35"/>
  <c r="W133" i="35"/>
  <c r="X133" i="35"/>
  <c r="L133" i="35"/>
  <c r="U134" i="35"/>
  <c r="W134" i="35"/>
  <c r="X134" i="35"/>
  <c r="L134" i="35"/>
  <c r="U135" i="35"/>
  <c r="W135" i="35"/>
  <c r="X135" i="35"/>
  <c r="L135" i="35"/>
  <c r="U136" i="35"/>
  <c r="W136" i="35"/>
  <c r="X136" i="35"/>
  <c r="L136" i="35"/>
  <c r="U137" i="35"/>
  <c r="W137" i="35"/>
  <c r="X137" i="35"/>
  <c r="L137" i="35"/>
  <c r="U138" i="35"/>
  <c r="W138" i="35"/>
  <c r="X138" i="35"/>
  <c r="L138" i="35"/>
  <c r="U139" i="35"/>
  <c r="W139" i="35"/>
  <c r="X139" i="35"/>
  <c r="L139" i="35"/>
  <c r="U140" i="35"/>
  <c r="W140" i="35"/>
  <c r="X140" i="35"/>
  <c r="L140" i="35"/>
  <c r="U141" i="35"/>
  <c r="W141" i="35"/>
  <c r="X141" i="35"/>
  <c r="L141" i="35"/>
  <c r="U142" i="35"/>
  <c r="W142" i="35"/>
  <c r="X142" i="35"/>
  <c r="L142" i="35"/>
  <c r="U143" i="35"/>
  <c r="W143" i="35"/>
  <c r="X143" i="35"/>
  <c r="L143" i="35"/>
  <c r="U144" i="35"/>
  <c r="W144" i="35"/>
  <c r="X144" i="35"/>
  <c r="L144" i="35"/>
  <c r="U145" i="35"/>
  <c r="W145" i="35"/>
  <c r="X145" i="35"/>
  <c r="L145" i="35"/>
  <c r="U146" i="35"/>
  <c r="W146" i="35"/>
  <c r="X146" i="35"/>
  <c r="L146" i="35"/>
  <c r="U147" i="35"/>
  <c r="W147" i="35"/>
  <c r="X147" i="35"/>
  <c r="L147" i="35"/>
  <c r="U148" i="35"/>
  <c r="W148" i="35"/>
  <c r="X148" i="35"/>
  <c r="L148" i="35"/>
  <c r="U149" i="35"/>
  <c r="W149" i="35"/>
  <c r="X149" i="35"/>
  <c r="L149" i="35"/>
  <c r="U150" i="35"/>
  <c r="W150" i="35"/>
  <c r="X150" i="35"/>
  <c r="L150" i="35"/>
  <c r="U151" i="35"/>
  <c r="W151" i="35"/>
  <c r="X151" i="35"/>
  <c r="L151" i="35"/>
  <c r="U152" i="35"/>
  <c r="W152" i="35"/>
  <c r="X152" i="35"/>
  <c r="L152" i="35"/>
  <c r="U153" i="35"/>
  <c r="W153" i="35"/>
  <c r="X153" i="35"/>
  <c r="L153" i="35"/>
  <c r="U154" i="35"/>
  <c r="W154" i="35"/>
  <c r="X154" i="35"/>
  <c r="L154" i="35"/>
  <c r="U155" i="35"/>
  <c r="W155" i="35"/>
  <c r="X155" i="35"/>
  <c r="L155" i="35"/>
  <c r="U156" i="35"/>
  <c r="W156" i="35"/>
  <c r="X156" i="35"/>
  <c r="L156" i="35"/>
  <c r="U157" i="35"/>
  <c r="W157" i="35"/>
  <c r="X157" i="35"/>
  <c r="L157" i="35"/>
  <c r="U158" i="35"/>
  <c r="W158" i="35"/>
  <c r="X158" i="35"/>
  <c r="L158" i="35"/>
  <c r="U159" i="35"/>
  <c r="W159" i="35"/>
  <c r="X159" i="35"/>
  <c r="L159" i="35"/>
  <c r="U160" i="35"/>
  <c r="W160" i="35"/>
  <c r="X160" i="35"/>
  <c r="L160" i="35"/>
  <c r="U161" i="35"/>
  <c r="W161" i="35"/>
  <c r="X161" i="35"/>
  <c r="L161" i="35"/>
  <c r="U162" i="35"/>
  <c r="W162" i="35"/>
  <c r="X162" i="35"/>
  <c r="L162" i="35"/>
  <c r="U163" i="35"/>
  <c r="W163" i="35"/>
  <c r="X163" i="35"/>
  <c r="L163" i="35"/>
  <c r="U164" i="35"/>
  <c r="W164" i="35"/>
  <c r="X164" i="35"/>
  <c r="L164" i="35"/>
  <c r="U165" i="35"/>
  <c r="W165" i="35"/>
  <c r="X165" i="35"/>
  <c r="L165" i="35"/>
  <c r="U166" i="35"/>
  <c r="W166" i="35"/>
  <c r="X166" i="35"/>
  <c r="L166" i="35"/>
  <c r="U167" i="35"/>
  <c r="W167" i="35"/>
  <c r="X167" i="35"/>
  <c r="L167" i="35"/>
  <c r="U168" i="35"/>
  <c r="W168" i="35"/>
  <c r="X168" i="35"/>
  <c r="L168" i="35"/>
  <c r="U169" i="35"/>
  <c r="W169" i="35"/>
  <c r="X169" i="35"/>
  <c r="L169" i="35"/>
  <c r="U170" i="35"/>
  <c r="W170" i="35"/>
  <c r="X170" i="35"/>
  <c r="L170" i="35"/>
  <c r="U171" i="35"/>
  <c r="W171" i="35"/>
  <c r="X171" i="35"/>
  <c r="L171" i="35"/>
  <c r="U172" i="35"/>
  <c r="W172" i="35"/>
  <c r="X172" i="35"/>
  <c r="L172" i="35"/>
  <c r="U173" i="35"/>
  <c r="W173" i="35"/>
  <c r="X173" i="35"/>
  <c r="L173" i="35"/>
  <c r="U174" i="35"/>
  <c r="W174" i="35"/>
  <c r="X174" i="35"/>
  <c r="L174" i="35"/>
  <c r="U175" i="35"/>
  <c r="W175" i="35"/>
  <c r="X175" i="35"/>
  <c r="L175" i="35"/>
  <c r="U176" i="35"/>
  <c r="W176" i="35"/>
  <c r="X176" i="35"/>
  <c r="L176" i="35"/>
  <c r="U177" i="35"/>
  <c r="W177" i="35"/>
  <c r="X177" i="35"/>
  <c r="L177" i="35"/>
  <c r="U178" i="35"/>
  <c r="W178" i="35"/>
  <c r="X178" i="35"/>
  <c r="L178" i="35"/>
  <c r="U179" i="35"/>
  <c r="W179" i="35"/>
  <c r="X179" i="35"/>
  <c r="L179" i="35"/>
  <c r="U180" i="35"/>
  <c r="W180" i="35"/>
  <c r="X180" i="35"/>
  <c r="L180" i="35"/>
  <c r="U181" i="35"/>
  <c r="W181" i="35"/>
  <c r="X181" i="35"/>
  <c r="L181" i="35"/>
  <c r="U182" i="35"/>
  <c r="W182" i="35"/>
  <c r="X182" i="35"/>
  <c r="L182" i="35"/>
  <c r="U183" i="35"/>
  <c r="W183" i="35"/>
  <c r="X183" i="35"/>
  <c r="L183" i="35"/>
  <c r="U184" i="35"/>
  <c r="W184" i="35"/>
  <c r="X184" i="35"/>
  <c r="L184" i="35"/>
  <c r="U185" i="35"/>
  <c r="W185" i="35"/>
  <c r="X185" i="35"/>
  <c r="L185" i="35"/>
  <c r="U186" i="35"/>
  <c r="W186" i="35"/>
  <c r="X186" i="35"/>
  <c r="L186" i="35"/>
  <c r="U187" i="35"/>
  <c r="W187" i="35"/>
  <c r="X187" i="35"/>
  <c r="L187" i="35"/>
  <c r="U188" i="35"/>
  <c r="W188" i="35"/>
  <c r="X188" i="35"/>
  <c r="L188" i="35"/>
  <c r="U189" i="35"/>
  <c r="W189" i="35"/>
  <c r="X189" i="35"/>
  <c r="L189" i="35"/>
  <c r="U190" i="35"/>
  <c r="W190" i="35"/>
  <c r="X190" i="35"/>
  <c r="L190" i="35"/>
  <c r="U191" i="35"/>
  <c r="W191" i="35"/>
  <c r="X191" i="35"/>
  <c r="L191" i="35"/>
  <c r="U192" i="35"/>
  <c r="W192" i="35"/>
  <c r="X192" i="35"/>
  <c r="L192" i="35"/>
  <c r="U193" i="35"/>
  <c r="W193" i="35"/>
  <c r="X193" i="35"/>
  <c r="L193" i="35"/>
  <c r="U194" i="35"/>
  <c r="W194" i="35"/>
  <c r="X194" i="35"/>
  <c r="L194" i="35"/>
  <c r="U195" i="35"/>
  <c r="W195" i="35"/>
  <c r="X195" i="35"/>
  <c r="L195" i="35"/>
  <c r="U196" i="35"/>
  <c r="W196" i="35"/>
  <c r="X196" i="35"/>
  <c r="L196" i="35"/>
  <c r="U197" i="35"/>
  <c r="W197" i="35"/>
  <c r="X197" i="35"/>
  <c r="L197" i="35"/>
  <c r="U198" i="35"/>
  <c r="W198" i="35"/>
  <c r="X198" i="35"/>
  <c r="L198" i="35"/>
  <c r="U199" i="35"/>
  <c r="W199" i="35"/>
  <c r="X199" i="35"/>
  <c r="L199" i="35"/>
  <c r="U200" i="35"/>
  <c r="W200" i="35"/>
  <c r="X200" i="35"/>
  <c r="L200" i="35"/>
  <c r="U201" i="35"/>
  <c r="W201" i="35"/>
  <c r="X201" i="35"/>
  <c r="L201" i="35"/>
  <c r="U202" i="35"/>
  <c r="W202" i="35"/>
  <c r="X202" i="35"/>
  <c r="L202" i="35"/>
  <c r="U203" i="35"/>
  <c r="W203" i="35"/>
  <c r="X203" i="35"/>
  <c r="L203" i="35"/>
  <c r="U204" i="35"/>
  <c r="W204" i="35"/>
  <c r="X204" i="35"/>
  <c r="L204" i="35"/>
  <c r="U205" i="35"/>
  <c r="W205" i="35"/>
  <c r="X205" i="35"/>
  <c r="L205" i="35"/>
  <c r="U206" i="35"/>
  <c r="W206" i="35"/>
  <c r="X206" i="35"/>
  <c r="L206" i="35"/>
  <c r="U207" i="35"/>
  <c r="W207" i="35"/>
  <c r="X207" i="35"/>
  <c r="L207" i="35"/>
  <c r="U208" i="35"/>
  <c r="W208" i="35"/>
  <c r="X208" i="35"/>
  <c r="L208" i="35"/>
  <c r="L209" i="35"/>
  <c r="L210" i="35"/>
  <c r="L211" i="35"/>
  <c r="L212" i="35"/>
  <c r="L213" i="35"/>
  <c r="L214" i="35"/>
  <c r="L215" i="35"/>
  <c r="L216" i="35"/>
  <c r="L217" i="35"/>
  <c r="L218" i="35"/>
  <c r="L219" i="35"/>
  <c r="L220" i="35"/>
  <c r="L221" i="35"/>
  <c r="L222" i="35"/>
  <c r="L223" i="35"/>
  <c r="L224" i="35"/>
  <c r="L225" i="35"/>
  <c r="L226" i="35"/>
  <c r="L227" i="35"/>
  <c r="L228" i="35"/>
  <c r="L229" i="35"/>
  <c r="L230" i="35"/>
  <c r="L231" i="35"/>
  <c r="L232" i="35"/>
  <c r="L233" i="35"/>
  <c r="L234" i="35"/>
  <c r="L235" i="35"/>
  <c r="L236" i="35"/>
  <c r="L237" i="35"/>
  <c r="L238" i="35"/>
  <c r="L239" i="35"/>
  <c r="L240" i="35"/>
  <c r="L241" i="35"/>
  <c r="L242" i="35"/>
  <c r="V4" i="35"/>
  <c r="AS19" i="35"/>
  <c r="L12" i="19"/>
  <c r="V5" i="35"/>
  <c r="AS20" i="35"/>
  <c r="L13" i="19"/>
  <c r="V3" i="35"/>
  <c r="AS18" i="35"/>
  <c r="L11" i="19"/>
  <c r="C4" i="34"/>
  <c r="U8" i="34"/>
  <c r="W8" i="34"/>
  <c r="X8" i="34"/>
  <c r="L8" i="34"/>
  <c r="U9" i="34"/>
  <c r="W9" i="34"/>
  <c r="X9" i="34"/>
  <c r="L9" i="34"/>
  <c r="U10" i="34"/>
  <c r="W10" i="34"/>
  <c r="X10" i="34"/>
  <c r="L10" i="34"/>
  <c r="U11" i="34"/>
  <c r="W11" i="34"/>
  <c r="X11" i="34"/>
  <c r="L11" i="34"/>
  <c r="U12" i="34"/>
  <c r="W12" i="34"/>
  <c r="X12" i="34"/>
  <c r="L12" i="34"/>
  <c r="U13" i="34"/>
  <c r="W13" i="34"/>
  <c r="X13" i="34"/>
  <c r="L13" i="34"/>
  <c r="U14" i="34"/>
  <c r="W14" i="34"/>
  <c r="X14" i="34"/>
  <c r="L14" i="34"/>
  <c r="U15" i="34"/>
  <c r="W15" i="34"/>
  <c r="X15" i="34"/>
  <c r="L15" i="34"/>
  <c r="U16" i="34"/>
  <c r="W16" i="34"/>
  <c r="X16" i="34"/>
  <c r="L16" i="34"/>
  <c r="U17" i="34"/>
  <c r="W17" i="34"/>
  <c r="X17" i="34"/>
  <c r="L17" i="34"/>
  <c r="U18" i="34"/>
  <c r="W18" i="34"/>
  <c r="X18" i="34"/>
  <c r="L18" i="34"/>
  <c r="U19" i="34"/>
  <c r="W19" i="34"/>
  <c r="X19" i="34"/>
  <c r="L19" i="34"/>
  <c r="U20" i="34"/>
  <c r="W20" i="34"/>
  <c r="X20" i="34"/>
  <c r="L20" i="34"/>
  <c r="U21" i="34"/>
  <c r="W21" i="34"/>
  <c r="X21" i="34"/>
  <c r="L21" i="34"/>
  <c r="U22" i="34"/>
  <c r="W22" i="34"/>
  <c r="X22" i="34"/>
  <c r="L22" i="34"/>
  <c r="U23" i="34"/>
  <c r="W23" i="34"/>
  <c r="X23" i="34"/>
  <c r="L23" i="34"/>
  <c r="U24" i="34"/>
  <c r="W24" i="34"/>
  <c r="X24" i="34"/>
  <c r="L24" i="34"/>
  <c r="U25" i="34"/>
  <c r="W25" i="34"/>
  <c r="X25" i="34"/>
  <c r="L25" i="34"/>
  <c r="U26" i="34"/>
  <c r="W26" i="34"/>
  <c r="X26" i="34"/>
  <c r="L26" i="34"/>
  <c r="U27" i="34"/>
  <c r="W27" i="34"/>
  <c r="X27" i="34"/>
  <c r="L27" i="34"/>
  <c r="U28" i="34"/>
  <c r="W28" i="34"/>
  <c r="X28" i="34"/>
  <c r="L28" i="34"/>
  <c r="U29" i="34"/>
  <c r="W29" i="34"/>
  <c r="X29" i="34"/>
  <c r="L29" i="34"/>
  <c r="U30" i="34"/>
  <c r="W30" i="34"/>
  <c r="X30" i="34"/>
  <c r="L30" i="34"/>
  <c r="U31" i="34"/>
  <c r="W31" i="34"/>
  <c r="X31" i="34"/>
  <c r="L31" i="34"/>
  <c r="U32" i="34"/>
  <c r="W32" i="34"/>
  <c r="X32" i="34"/>
  <c r="L32" i="34"/>
  <c r="U33" i="34"/>
  <c r="W33" i="34"/>
  <c r="X33" i="34"/>
  <c r="L33" i="34"/>
  <c r="U34" i="34"/>
  <c r="W34" i="34"/>
  <c r="X34" i="34"/>
  <c r="L34" i="34"/>
  <c r="U35" i="34"/>
  <c r="W35" i="34"/>
  <c r="X35" i="34"/>
  <c r="L35" i="34"/>
  <c r="U36" i="34"/>
  <c r="W36" i="34"/>
  <c r="X36" i="34"/>
  <c r="L36" i="34"/>
  <c r="U37" i="34"/>
  <c r="W37" i="34"/>
  <c r="X37" i="34"/>
  <c r="L37" i="34"/>
  <c r="U38" i="34"/>
  <c r="W38" i="34"/>
  <c r="X38" i="34"/>
  <c r="L38" i="34"/>
  <c r="U39" i="34"/>
  <c r="W39" i="34"/>
  <c r="X39" i="34"/>
  <c r="L39" i="34"/>
  <c r="U40" i="34"/>
  <c r="W40" i="34"/>
  <c r="X40" i="34"/>
  <c r="L40" i="34"/>
  <c r="U41" i="34"/>
  <c r="W41" i="34"/>
  <c r="X41" i="34"/>
  <c r="L41" i="34"/>
  <c r="U42" i="34"/>
  <c r="W42" i="34"/>
  <c r="X42" i="34"/>
  <c r="L42" i="34"/>
  <c r="U43" i="34"/>
  <c r="W43" i="34"/>
  <c r="X43" i="34"/>
  <c r="L43" i="34"/>
  <c r="U44" i="34"/>
  <c r="W44" i="34"/>
  <c r="X44" i="34"/>
  <c r="L44" i="34"/>
  <c r="U45" i="34"/>
  <c r="W45" i="34"/>
  <c r="X45" i="34"/>
  <c r="L45" i="34"/>
  <c r="U46" i="34"/>
  <c r="W46" i="34"/>
  <c r="X46" i="34"/>
  <c r="L46" i="34"/>
  <c r="U47" i="34"/>
  <c r="W47" i="34"/>
  <c r="X47" i="34"/>
  <c r="L47" i="34"/>
  <c r="U48" i="34"/>
  <c r="W48" i="34"/>
  <c r="X48" i="34"/>
  <c r="L48" i="34"/>
  <c r="U49" i="34"/>
  <c r="W49" i="34"/>
  <c r="X49" i="34"/>
  <c r="L49" i="34"/>
  <c r="U50" i="34"/>
  <c r="W50" i="34"/>
  <c r="X50" i="34"/>
  <c r="L50" i="34"/>
  <c r="U51" i="34"/>
  <c r="W51" i="34"/>
  <c r="X51" i="34"/>
  <c r="L51" i="34"/>
  <c r="U52" i="34"/>
  <c r="W52" i="34"/>
  <c r="X52" i="34"/>
  <c r="L52" i="34"/>
  <c r="U53" i="34"/>
  <c r="W53" i="34"/>
  <c r="X53" i="34"/>
  <c r="L53" i="34"/>
  <c r="U54" i="34"/>
  <c r="W54" i="34"/>
  <c r="X54" i="34"/>
  <c r="L54" i="34"/>
  <c r="U55" i="34"/>
  <c r="W55" i="34"/>
  <c r="X55" i="34"/>
  <c r="L55" i="34"/>
  <c r="U56" i="34"/>
  <c r="W56" i="34"/>
  <c r="X56" i="34"/>
  <c r="L56" i="34"/>
  <c r="U57" i="34"/>
  <c r="W57" i="34"/>
  <c r="X57" i="34"/>
  <c r="L57" i="34"/>
  <c r="U58" i="34"/>
  <c r="W58" i="34"/>
  <c r="X58" i="34"/>
  <c r="L58" i="34"/>
  <c r="U59" i="34"/>
  <c r="W59" i="34"/>
  <c r="X59" i="34"/>
  <c r="L59" i="34"/>
  <c r="U60" i="34"/>
  <c r="W60" i="34"/>
  <c r="X60" i="34"/>
  <c r="L60" i="34"/>
  <c r="U61" i="34"/>
  <c r="W61" i="34"/>
  <c r="X61" i="34"/>
  <c r="L61" i="34"/>
  <c r="U62" i="34"/>
  <c r="W62" i="34"/>
  <c r="X62" i="34"/>
  <c r="L62" i="34"/>
  <c r="U63" i="34"/>
  <c r="W63" i="34"/>
  <c r="X63" i="34"/>
  <c r="L63" i="34"/>
  <c r="U64" i="34"/>
  <c r="W64" i="34"/>
  <c r="X64" i="34"/>
  <c r="L64" i="34"/>
  <c r="U65" i="34"/>
  <c r="W65" i="34"/>
  <c r="X65" i="34"/>
  <c r="L65" i="34"/>
  <c r="U66" i="34"/>
  <c r="W66" i="34"/>
  <c r="X66" i="34"/>
  <c r="L66" i="34"/>
  <c r="U67" i="34"/>
  <c r="W67" i="34"/>
  <c r="X67" i="34"/>
  <c r="L67" i="34"/>
  <c r="U68" i="34"/>
  <c r="W68" i="34"/>
  <c r="X68" i="34"/>
  <c r="L68" i="34"/>
  <c r="U69" i="34"/>
  <c r="W69" i="34"/>
  <c r="X69" i="34"/>
  <c r="L69" i="34"/>
  <c r="U70" i="34"/>
  <c r="W70" i="34"/>
  <c r="X70" i="34"/>
  <c r="L70" i="34"/>
  <c r="U71" i="34"/>
  <c r="W71" i="34"/>
  <c r="X71" i="34"/>
  <c r="L71" i="34"/>
  <c r="U72" i="34"/>
  <c r="W72" i="34"/>
  <c r="X72" i="34"/>
  <c r="L72" i="34"/>
  <c r="U73" i="34"/>
  <c r="W73" i="34"/>
  <c r="X73" i="34"/>
  <c r="L73" i="34"/>
  <c r="U74" i="34"/>
  <c r="W74" i="34"/>
  <c r="X74" i="34"/>
  <c r="L74" i="34"/>
  <c r="U75" i="34"/>
  <c r="W75" i="34"/>
  <c r="X75" i="34"/>
  <c r="L75" i="34"/>
  <c r="U76" i="34"/>
  <c r="W76" i="34"/>
  <c r="X76" i="34"/>
  <c r="L76" i="34"/>
  <c r="U77" i="34"/>
  <c r="W77" i="34"/>
  <c r="X77" i="34"/>
  <c r="L77" i="34"/>
  <c r="U78" i="34"/>
  <c r="W78" i="34"/>
  <c r="X78" i="34"/>
  <c r="L78" i="34"/>
  <c r="U79" i="34"/>
  <c r="W79" i="34"/>
  <c r="X79" i="34"/>
  <c r="L79" i="34"/>
  <c r="U80" i="34"/>
  <c r="W80" i="34"/>
  <c r="X80" i="34"/>
  <c r="L80" i="34"/>
  <c r="U81" i="34"/>
  <c r="W81" i="34"/>
  <c r="X81" i="34"/>
  <c r="L81" i="34"/>
  <c r="U82" i="34"/>
  <c r="W82" i="34"/>
  <c r="X82" i="34"/>
  <c r="L82" i="34"/>
  <c r="U83" i="34"/>
  <c r="W83" i="34"/>
  <c r="X83" i="34"/>
  <c r="L83" i="34"/>
  <c r="U84" i="34"/>
  <c r="W84" i="34"/>
  <c r="X84" i="34"/>
  <c r="L84" i="34"/>
  <c r="U85" i="34"/>
  <c r="W85" i="34"/>
  <c r="X85" i="34"/>
  <c r="L85" i="34"/>
  <c r="U86" i="34"/>
  <c r="W86" i="34"/>
  <c r="X86" i="34"/>
  <c r="L86" i="34"/>
  <c r="U87" i="34"/>
  <c r="W87" i="34"/>
  <c r="X87" i="34"/>
  <c r="L87" i="34"/>
  <c r="U88" i="34"/>
  <c r="W88" i="34"/>
  <c r="X88" i="34"/>
  <c r="L88" i="34"/>
  <c r="U89" i="34"/>
  <c r="W89" i="34"/>
  <c r="X89" i="34"/>
  <c r="L89" i="34"/>
  <c r="U90" i="34"/>
  <c r="W90" i="34"/>
  <c r="X90" i="34"/>
  <c r="L90" i="34"/>
  <c r="U91" i="34"/>
  <c r="W91" i="34"/>
  <c r="X91" i="34"/>
  <c r="L91" i="34"/>
  <c r="U92" i="34"/>
  <c r="W92" i="34"/>
  <c r="X92" i="34"/>
  <c r="L92" i="34"/>
  <c r="U93" i="34"/>
  <c r="W93" i="34"/>
  <c r="X93" i="34"/>
  <c r="L93" i="34"/>
  <c r="U94" i="34"/>
  <c r="W94" i="34"/>
  <c r="X94" i="34"/>
  <c r="L94" i="34"/>
  <c r="U95" i="34"/>
  <c r="W95" i="34"/>
  <c r="X95" i="34"/>
  <c r="L95" i="34"/>
  <c r="U96" i="34"/>
  <c r="W96" i="34"/>
  <c r="X96" i="34"/>
  <c r="L96" i="34"/>
  <c r="U97" i="34"/>
  <c r="W97" i="34"/>
  <c r="X97" i="34"/>
  <c r="L97" i="34"/>
  <c r="U98" i="34"/>
  <c r="W98" i="34"/>
  <c r="X98" i="34"/>
  <c r="L98" i="34"/>
  <c r="U99" i="34"/>
  <c r="W99" i="34"/>
  <c r="X99" i="34"/>
  <c r="L99" i="34"/>
  <c r="U100" i="34"/>
  <c r="W100" i="34"/>
  <c r="X100" i="34"/>
  <c r="L100" i="34"/>
  <c r="U101" i="34"/>
  <c r="W101" i="34"/>
  <c r="X101" i="34"/>
  <c r="L101" i="34"/>
  <c r="U102" i="34"/>
  <c r="W102" i="34"/>
  <c r="X102" i="34"/>
  <c r="L102" i="34"/>
  <c r="U103" i="34"/>
  <c r="W103" i="34"/>
  <c r="X103" i="34"/>
  <c r="L103" i="34"/>
  <c r="U104" i="34"/>
  <c r="W104" i="34"/>
  <c r="X104" i="34"/>
  <c r="L104" i="34"/>
  <c r="U105" i="34"/>
  <c r="W105" i="34"/>
  <c r="X105" i="34"/>
  <c r="L105" i="34"/>
  <c r="U106" i="34"/>
  <c r="W106" i="34"/>
  <c r="X106" i="34"/>
  <c r="L106" i="34"/>
  <c r="U107" i="34"/>
  <c r="W107" i="34"/>
  <c r="X107" i="34"/>
  <c r="L107" i="34"/>
  <c r="U108" i="34"/>
  <c r="W108" i="34"/>
  <c r="X108" i="34"/>
  <c r="L108" i="34"/>
  <c r="U109" i="34"/>
  <c r="W109" i="34"/>
  <c r="X109" i="34"/>
  <c r="L109" i="34"/>
  <c r="U110" i="34"/>
  <c r="W110" i="34"/>
  <c r="X110" i="34"/>
  <c r="L110" i="34"/>
  <c r="U111" i="34"/>
  <c r="W111" i="34"/>
  <c r="X111" i="34"/>
  <c r="L111" i="34"/>
  <c r="U112" i="34"/>
  <c r="W112" i="34"/>
  <c r="X112" i="34"/>
  <c r="L112" i="34"/>
  <c r="U113" i="34"/>
  <c r="W113" i="34"/>
  <c r="X113" i="34"/>
  <c r="L113" i="34"/>
  <c r="U114" i="34"/>
  <c r="W114" i="34"/>
  <c r="X114" i="34"/>
  <c r="L114" i="34"/>
  <c r="U115" i="34"/>
  <c r="W115" i="34"/>
  <c r="X115" i="34"/>
  <c r="L115" i="34"/>
  <c r="U116" i="34"/>
  <c r="W116" i="34"/>
  <c r="X116" i="34"/>
  <c r="L116" i="34"/>
  <c r="U117" i="34"/>
  <c r="W117" i="34"/>
  <c r="X117" i="34"/>
  <c r="L117" i="34"/>
  <c r="U118" i="34"/>
  <c r="W118" i="34"/>
  <c r="X118" i="34"/>
  <c r="L118" i="34"/>
  <c r="U119" i="34"/>
  <c r="W119" i="34"/>
  <c r="X119" i="34"/>
  <c r="L119" i="34"/>
  <c r="U120" i="34"/>
  <c r="W120" i="34"/>
  <c r="X120" i="34"/>
  <c r="L120" i="34"/>
  <c r="U121" i="34"/>
  <c r="W121" i="34"/>
  <c r="X121" i="34"/>
  <c r="L121" i="34"/>
  <c r="U122" i="34"/>
  <c r="W122" i="34"/>
  <c r="X122" i="34"/>
  <c r="L122" i="34"/>
  <c r="U123" i="34"/>
  <c r="W123" i="34"/>
  <c r="X123" i="34"/>
  <c r="L123" i="34"/>
  <c r="U124" i="34"/>
  <c r="W124" i="34"/>
  <c r="X124" i="34"/>
  <c r="L124" i="34"/>
  <c r="U125" i="34"/>
  <c r="W125" i="34"/>
  <c r="X125" i="34"/>
  <c r="L125" i="34"/>
  <c r="U126" i="34"/>
  <c r="W126" i="34"/>
  <c r="X126" i="34"/>
  <c r="L126" i="34"/>
  <c r="U127" i="34"/>
  <c r="W127" i="34"/>
  <c r="X127" i="34"/>
  <c r="L127" i="34"/>
  <c r="U128" i="34"/>
  <c r="W128" i="34"/>
  <c r="X128" i="34"/>
  <c r="L128" i="34"/>
  <c r="U129" i="34"/>
  <c r="W129" i="34"/>
  <c r="X129" i="34"/>
  <c r="L129" i="34"/>
  <c r="U130" i="34"/>
  <c r="W130" i="34"/>
  <c r="X130" i="34"/>
  <c r="L130" i="34"/>
  <c r="U131" i="34"/>
  <c r="W131" i="34"/>
  <c r="X131" i="34"/>
  <c r="L131" i="34"/>
  <c r="U132" i="34"/>
  <c r="W132" i="34"/>
  <c r="X132" i="34"/>
  <c r="L132" i="34"/>
  <c r="U133" i="34"/>
  <c r="W133" i="34"/>
  <c r="X133" i="34"/>
  <c r="L133" i="34"/>
  <c r="U134" i="34"/>
  <c r="W134" i="34"/>
  <c r="X134" i="34"/>
  <c r="L134" i="34"/>
  <c r="U135" i="34"/>
  <c r="W135" i="34"/>
  <c r="X135" i="34"/>
  <c r="L135" i="34"/>
  <c r="U136" i="34"/>
  <c r="W136" i="34"/>
  <c r="X136" i="34"/>
  <c r="L136" i="34"/>
  <c r="U137" i="34"/>
  <c r="W137" i="34"/>
  <c r="X137" i="34"/>
  <c r="L137" i="34"/>
  <c r="U138" i="34"/>
  <c r="W138" i="34"/>
  <c r="X138" i="34"/>
  <c r="L138" i="34"/>
  <c r="U139" i="34"/>
  <c r="W139" i="34"/>
  <c r="X139" i="34"/>
  <c r="L139" i="34"/>
  <c r="U140" i="34"/>
  <c r="W140" i="34"/>
  <c r="X140" i="34"/>
  <c r="L140" i="34"/>
  <c r="U141" i="34"/>
  <c r="W141" i="34"/>
  <c r="X141" i="34"/>
  <c r="L141" i="34"/>
  <c r="U142" i="34"/>
  <c r="W142" i="34"/>
  <c r="X142" i="34"/>
  <c r="L142" i="34"/>
  <c r="U143" i="34"/>
  <c r="W143" i="34"/>
  <c r="X143" i="34"/>
  <c r="L143" i="34"/>
  <c r="U144" i="34"/>
  <c r="W144" i="34"/>
  <c r="X144" i="34"/>
  <c r="L144" i="34"/>
  <c r="U145" i="34"/>
  <c r="W145" i="34"/>
  <c r="X145" i="34"/>
  <c r="L145" i="34"/>
  <c r="U146" i="34"/>
  <c r="W146" i="34"/>
  <c r="X146" i="34"/>
  <c r="L146" i="34"/>
  <c r="U147" i="34"/>
  <c r="W147" i="34"/>
  <c r="X147" i="34"/>
  <c r="L147" i="34"/>
  <c r="U148" i="34"/>
  <c r="W148" i="34"/>
  <c r="X148" i="34"/>
  <c r="L148" i="34"/>
  <c r="U149" i="34"/>
  <c r="W149" i="34"/>
  <c r="X149" i="34"/>
  <c r="L149" i="34"/>
  <c r="U150" i="34"/>
  <c r="W150" i="34"/>
  <c r="X150" i="34"/>
  <c r="L150" i="34"/>
  <c r="U151" i="34"/>
  <c r="W151" i="34"/>
  <c r="X151" i="34"/>
  <c r="L151" i="34"/>
  <c r="U152" i="34"/>
  <c r="W152" i="34"/>
  <c r="X152" i="34"/>
  <c r="L152" i="34"/>
  <c r="U153" i="34"/>
  <c r="W153" i="34"/>
  <c r="X153" i="34"/>
  <c r="L153" i="34"/>
  <c r="U154" i="34"/>
  <c r="W154" i="34"/>
  <c r="X154" i="34"/>
  <c r="L154" i="34"/>
  <c r="U155" i="34"/>
  <c r="W155" i="34"/>
  <c r="X155" i="34"/>
  <c r="L155" i="34"/>
  <c r="U156" i="34"/>
  <c r="W156" i="34"/>
  <c r="X156" i="34"/>
  <c r="L156" i="34"/>
  <c r="U157" i="34"/>
  <c r="W157" i="34"/>
  <c r="X157" i="34"/>
  <c r="L157" i="34"/>
  <c r="U158" i="34"/>
  <c r="W158" i="34"/>
  <c r="X158" i="34"/>
  <c r="L158" i="34"/>
  <c r="U159" i="34"/>
  <c r="W159" i="34"/>
  <c r="X159" i="34"/>
  <c r="L159" i="34"/>
  <c r="U160" i="34"/>
  <c r="W160" i="34"/>
  <c r="X160" i="34"/>
  <c r="L160" i="34"/>
  <c r="U161" i="34"/>
  <c r="W161" i="34"/>
  <c r="X161" i="34"/>
  <c r="L161" i="34"/>
  <c r="U162" i="34"/>
  <c r="W162" i="34"/>
  <c r="X162" i="34"/>
  <c r="L162" i="34"/>
  <c r="U163" i="34"/>
  <c r="W163" i="34"/>
  <c r="X163" i="34"/>
  <c r="L163" i="34"/>
  <c r="U164" i="34"/>
  <c r="W164" i="34"/>
  <c r="X164" i="34"/>
  <c r="L164" i="34"/>
  <c r="U165" i="34"/>
  <c r="W165" i="34"/>
  <c r="X165" i="34"/>
  <c r="L165" i="34"/>
  <c r="U166" i="34"/>
  <c r="W166" i="34"/>
  <c r="X166" i="34"/>
  <c r="L166" i="34"/>
  <c r="U167" i="34"/>
  <c r="W167" i="34"/>
  <c r="X167" i="34"/>
  <c r="L167" i="34"/>
  <c r="U168" i="34"/>
  <c r="W168" i="34"/>
  <c r="X168" i="34"/>
  <c r="L168" i="34"/>
  <c r="U169" i="34"/>
  <c r="W169" i="34"/>
  <c r="X169" i="34"/>
  <c r="L169" i="34"/>
  <c r="U170" i="34"/>
  <c r="W170" i="34"/>
  <c r="X170" i="34"/>
  <c r="L170" i="34"/>
  <c r="U171" i="34"/>
  <c r="W171" i="34"/>
  <c r="X171" i="34"/>
  <c r="L171" i="34"/>
  <c r="U172" i="34"/>
  <c r="W172" i="34"/>
  <c r="X172" i="34"/>
  <c r="L172" i="34"/>
  <c r="U173" i="34"/>
  <c r="W173" i="34"/>
  <c r="X173" i="34"/>
  <c r="L173" i="34"/>
  <c r="U174" i="34"/>
  <c r="W174" i="34"/>
  <c r="X174" i="34"/>
  <c r="L174" i="34"/>
  <c r="U175" i="34"/>
  <c r="W175" i="34"/>
  <c r="X175" i="34"/>
  <c r="L175" i="34"/>
  <c r="U176" i="34"/>
  <c r="W176" i="34"/>
  <c r="X176" i="34"/>
  <c r="L176" i="34"/>
  <c r="U177" i="34"/>
  <c r="W177" i="34"/>
  <c r="X177" i="34"/>
  <c r="L177" i="34"/>
  <c r="U178" i="34"/>
  <c r="W178" i="34"/>
  <c r="X178" i="34"/>
  <c r="L178" i="34"/>
  <c r="U179" i="34"/>
  <c r="W179" i="34"/>
  <c r="X179" i="34"/>
  <c r="L179" i="34"/>
  <c r="U180" i="34"/>
  <c r="W180" i="34"/>
  <c r="X180" i="34"/>
  <c r="L180" i="34"/>
  <c r="U181" i="34"/>
  <c r="W181" i="34"/>
  <c r="X181" i="34"/>
  <c r="L181" i="34"/>
  <c r="U182" i="34"/>
  <c r="W182" i="34"/>
  <c r="X182" i="34"/>
  <c r="L182" i="34"/>
  <c r="U183" i="34"/>
  <c r="W183" i="34"/>
  <c r="X183" i="34"/>
  <c r="L183" i="34"/>
  <c r="U184" i="34"/>
  <c r="W184" i="34"/>
  <c r="X184" i="34"/>
  <c r="L184" i="34"/>
  <c r="U185" i="34"/>
  <c r="W185" i="34"/>
  <c r="X185" i="34"/>
  <c r="L185" i="34"/>
  <c r="U186" i="34"/>
  <c r="W186" i="34"/>
  <c r="X186" i="34"/>
  <c r="L186" i="34"/>
  <c r="U187" i="34"/>
  <c r="W187" i="34"/>
  <c r="X187" i="34"/>
  <c r="L187" i="34"/>
  <c r="U188" i="34"/>
  <c r="W188" i="34"/>
  <c r="X188" i="34"/>
  <c r="L188" i="34"/>
  <c r="U189" i="34"/>
  <c r="W189" i="34"/>
  <c r="X189" i="34"/>
  <c r="L189" i="34"/>
  <c r="U190" i="34"/>
  <c r="W190" i="34"/>
  <c r="X190" i="34"/>
  <c r="L190" i="34"/>
  <c r="U191" i="34"/>
  <c r="W191" i="34"/>
  <c r="X191" i="34"/>
  <c r="L191" i="34"/>
  <c r="U192" i="34"/>
  <c r="W192" i="34"/>
  <c r="X192" i="34"/>
  <c r="L192" i="34"/>
  <c r="U193" i="34"/>
  <c r="W193" i="34"/>
  <c r="X193" i="34"/>
  <c r="L193" i="34"/>
  <c r="U194" i="34"/>
  <c r="W194" i="34"/>
  <c r="X194" i="34"/>
  <c r="L194" i="34"/>
  <c r="U195" i="34"/>
  <c r="W195" i="34"/>
  <c r="X195" i="34"/>
  <c r="L195" i="34"/>
  <c r="U196" i="34"/>
  <c r="W196" i="34"/>
  <c r="X196" i="34"/>
  <c r="L196" i="34"/>
  <c r="U197" i="34"/>
  <c r="W197" i="34"/>
  <c r="X197" i="34"/>
  <c r="L197" i="34"/>
  <c r="U198" i="34"/>
  <c r="W198" i="34"/>
  <c r="X198" i="34"/>
  <c r="L198" i="34"/>
  <c r="U199" i="34"/>
  <c r="W199" i="34"/>
  <c r="X199" i="34"/>
  <c r="L199" i="34"/>
  <c r="U200" i="34"/>
  <c r="W200" i="34"/>
  <c r="X200" i="34"/>
  <c r="L200" i="34"/>
  <c r="U201" i="34"/>
  <c r="W201" i="34"/>
  <c r="X201" i="34"/>
  <c r="L201" i="34"/>
  <c r="U202" i="34"/>
  <c r="W202" i="34"/>
  <c r="X202" i="34"/>
  <c r="L202" i="34"/>
  <c r="U203" i="34"/>
  <c r="W203" i="34"/>
  <c r="X203" i="34"/>
  <c r="L203" i="34"/>
  <c r="U204" i="34"/>
  <c r="W204" i="34"/>
  <c r="X204" i="34"/>
  <c r="L204" i="34"/>
  <c r="U205" i="34"/>
  <c r="W205" i="34"/>
  <c r="X205" i="34"/>
  <c r="L205" i="34"/>
  <c r="U206" i="34"/>
  <c r="W206" i="34"/>
  <c r="X206" i="34"/>
  <c r="L206" i="34"/>
  <c r="U207" i="34"/>
  <c r="W207" i="34"/>
  <c r="X207" i="34"/>
  <c r="L207" i="34"/>
  <c r="U208" i="34"/>
  <c r="W208" i="34"/>
  <c r="X208"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V4" i="34"/>
  <c r="AS19" i="34"/>
  <c r="D12" i="19"/>
  <c r="V5" i="34"/>
  <c r="AS20" i="34"/>
  <c r="D13" i="19"/>
  <c r="V3" i="34"/>
  <c r="AS18" i="34"/>
  <c r="D11" i="19"/>
  <c r="C4" i="29"/>
  <c r="U8" i="29"/>
  <c r="W8" i="29"/>
  <c r="X8" i="29"/>
  <c r="L8" i="29"/>
  <c r="U9" i="29"/>
  <c r="W9" i="29"/>
  <c r="X9" i="29"/>
  <c r="L9" i="29"/>
  <c r="U10" i="29"/>
  <c r="W10" i="29"/>
  <c r="X10" i="29"/>
  <c r="L10" i="29"/>
  <c r="U11" i="29"/>
  <c r="W11" i="29"/>
  <c r="X11" i="29"/>
  <c r="L11" i="29"/>
  <c r="U12" i="29"/>
  <c r="W12" i="29"/>
  <c r="X12" i="29"/>
  <c r="L12" i="29"/>
  <c r="U13" i="29"/>
  <c r="W13" i="29"/>
  <c r="X13" i="29"/>
  <c r="L13" i="29"/>
  <c r="U14" i="29"/>
  <c r="W14" i="29"/>
  <c r="X14" i="29"/>
  <c r="L14" i="29"/>
  <c r="U15" i="29"/>
  <c r="W15" i="29"/>
  <c r="X15" i="29"/>
  <c r="L15" i="29"/>
  <c r="U16" i="29"/>
  <c r="W16" i="29"/>
  <c r="X16" i="29"/>
  <c r="L16" i="29"/>
  <c r="U17" i="29"/>
  <c r="W17" i="29"/>
  <c r="X17" i="29"/>
  <c r="L17" i="29"/>
  <c r="U18" i="29"/>
  <c r="W18" i="29"/>
  <c r="X18" i="29"/>
  <c r="L18" i="29"/>
  <c r="U19" i="29"/>
  <c r="W19" i="29"/>
  <c r="X19" i="29"/>
  <c r="L19" i="29"/>
  <c r="U20" i="29"/>
  <c r="W20" i="29"/>
  <c r="X20" i="29"/>
  <c r="L20" i="29"/>
  <c r="U21" i="29"/>
  <c r="W21" i="29"/>
  <c r="X21" i="29"/>
  <c r="L21" i="29"/>
  <c r="U22" i="29"/>
  <c r="W22" i="29"/>
  <c r="X22" i="29"/>
  <c r="L22" i="29"/>
  <c r="U23" i="29"/>
  <c r="W23" i="29"/>
  <c r="X23" i="29"/>
  <c r="L23" i="29"/>
  <c r="U24" i="29"/>
  <c r="W24" i="29"/>
  <c r="X24" i="29"/>
  <c r="L24" i="29"/>
  <c r="U25" i="29"/>
  <c r="W25" i="29"/>
  <c r="X25" i="29"/>
  <c r="L25" i="29"/>
  <c r="U26" i="29"/>
  <c r="W26" i="29"/>
  <c r="X26" i="29"/>
  <c r="L26" i="29"/>
  <c r="U27" i="29"/>
  <c r="W27" i="29"/>
  <c r="X27" i="29"/>
  <c r="L27" i="29"/>
  <c r="U28" i="29"/>
  <c r="W28" i="29"/>
  <c r="X28" i="29"/>
  <c r="L28" i="29"/>
  <c r="U29" i="29"/>
  <c r="W29" i="29"/>
  <c r="X29" i="29"/>
  <c r="L29" i="29"/>
  <c r="U30" i="29"/>
  <c r="W30" i="29"/>
  <c r="X30" i="29"/>
  <c r="L30" i="29"/>
  <c r="U31" i="29"/>
  <c r="W31" i="29"/>
  <c r="X31" i="29"/>
  <c r="L31" i="29"/>
  <c r="U32" i="29"/>
  <c r="W32" i="29"/>
  <c r="X32" i="29"/>
  <c r="L32" i="29"/>
  <c r="U33" i="29"/>
  <c r="W33" i="29"/>
  <c r="X33" i="29"/>
  <c r="L33" i="29"/>
  <c r="U34" i="29"/>
  <c r="W34" i="29"/>
  <c r="X34" i="29"/>
  <c r="L34" i="29"/>
  <c r="U35" i="29"/>
  <c r="W35" i="29"/>
  <c r="X35" i="29"/>
  <c r="L35" i="29"/>
  <c r="U36" i="29"/>
  <c r="W36" i="29"/>
  <c r="X36" i="29"/>
  <c r="L36" i="29"/>
  <c r="U37" i="29"/>
  <c r="W37" i="29"/>
  <c r="X37" i="29"/>
  <c r="L37" i="29"/>
  <c r="U38" i="29"/>
  <c r="W38" i="29"/>
  <c r="X38" i="29"/>
  <c r="L38" i="29"/>
  <c r="U39" i="29"/>
  <c r="W39" i="29"/>
  <c r="X39" i="29"/>
  <c r="L39" i="29"/>
  <c r="U40" i="29"/>
  <c r="W40" i="29"/>
  <c r="X40" i="29"/>
  <c r="L40" i="29"/>
  <c r="U41" i="29"/>
  <c r="W41" i="29"/>
  <c r="X41" i="29"/>
  <c r="L41" i="29"/>
  <c r="U42" i="29"/>
  <c r="W42" i="29"/>
  <c r="X42" i="29"/>
  <c r="L42" i="29"/>
  <c r="U43" i="29"/>
  <c r="W43" i="29"/>
  <c r="X43" i="29"/>
  <c r="L43" i="29"/>
  <c r="U44" i="29"/>
  <c r="W44" i="29"/>
  <c r="X44" i="29"/>
  <c r="L44" i="29"/>
  <c r="U45" i="29"/>
  <c r="W45" i="29"/>
  <c r="X45" i="29"/>
  <c r="L45" i="29"/>
  <c r="U46" i="29"/>
  <c r="W46" i="29"/>
  <c r="X46" i="29"/>
  <c r="L46" i="29"/>
  <c r="U47" i="29"/>
  <c r="W47" i="29"/>
  <c r="X47" i="29"/>
  <c r="L47" i="29"/>
  <c r="U48" i="29"/>
  <c r="W48" i="29"/>
  <c r="X48" i="29"/>
  <c r="L48" i="29"/>
  <c r="U49" i="29"/>
  <c r="W49" i="29"/>
  <c r="X49" i="29"/>
  <c r="L49" i="29"/>
  <c r="U50" i="29"/>
  <c r="W50" i="29"/>
  <c r="X50" i="29"/>
  <c r="L50" i="29"/>
  <c r="U51" i="29"/>
  <c r="W51" i="29"/>
  <c r="X51" i="29"/>
  <c r="L51" i="29"/>
  <c r="U52" i="29"/>
  <c r="W52" i="29"/>
  <c r="X52" i="29"/>
  <c r="L52" i="29"/>
  <c r="U53" i="29"/>
  <c r="W53" i="29"/>
  <c r="X53" i="29"/>
  <c r="L53" i="29"/>
  <c r="U54" i="29"/>
  <c r="W54" i="29"/>
  <c r="X54" i="29"/>
  <c r="L54" i="29"/>
  <c r="U55" i="29"/>
  <c r="W55" i="29"/>
  <c r="X55" i="29"/>
  <c r="L55" i="29"/>
  <c r="U56" i="29"/>
  <c r="W56" i="29"/>
  <c r="X56" i="29"/>
  <c r="L56" i="29"/>
  <c r="U57" i="29"/>
  <c r="W57" i="29"/>
  <c r="X57" i="29"/>
  <c r="L57" i="29"/>
  <c r="U58" i="29"/>
  <c r="W58" i="29"/>
  <c r="X58" i="29"/>
  <c r="L58" i="29"/>
  <c r="U59" i="29"/>
  <c r="W59" i="29"/>
  <c r="X59" i="29"/>
  <c r="L59" i="29"/>
  <c r="U60" i="29"/>
  <c r="W60" i="29"/>
  <c r="X60" i="29"/>
  <c r="L60" i="29"/>
  <c r="U61" i="29"/>
  <c r="W61" i="29"/>
  <c r="X61" i="29"/>
  <c r="L61" i="29"/>
  <c r="U62" i="29"/>
  <c r="W62" i="29"/>
  <c r="X62" i="29"/>
  <c r="L62" i="29"/>
  <c r="U63" i="29"/>
  <c r="W63" i="29"/>
  <c r="X63" i="29"/>
  <c r="L63" i="29"/>
  <c r="U64" i="29"/>
  <c r="W64" i="29"/>
  <c r="X64" i="29"/>
  <c r="L64" i="29"/>
  <c r="U65" i="29"/>
  <c r="W65" i="29"/>
  <c r="X65" i="29"/>
  <c r="L65" i="29"/>
  <c r="U66" i="29"/>
  <c r="W66" i="29"/>
  <c r="X66" i="29"/>
  <c r="L66" i="29"/>
  <c r="U67" i="29"/>
  <c r="W67" i="29"/>
  <c r="X67" i="29"/>
  <c r="L67" i="29"/>
  <c r="U68" i="29"/>
  <c r="W68" i="29"/>
  <c r="X68" i="29"/>
  <c r="L68" i="29"/>
  <c r="U69" i="29"/>
  <c r="W69" i="29"/>
  <c r="X69" i="29"/>
  <c r="L69" i="29"/>
  <c r="U70" i="29"/>
  <c r="W70" i="29"/>
  <c r="X70" i="29"/>
  <c r="L70" i="29"/>
  <c r="U71" i="29"/>
  <c r="W71" i="29"/>
  <c r="X71" i="29"/>
  <c r="L71" i="29"/>
  <c r="U72" i="29"/>
  <c r="W72" i="29"/>
  <c r="X72" i="29"/>
  <c r="L72" i="29"/>
  <c r="U73" i="29"/>
  <c r="W73" i="29"/>
  <c r="X73" i="29"/>
  <c r="L73" i="29"/>
  <c r="U74" i="29"/>
  <c r="W74" i="29"/>
  <c r="X74" i="29"/>
  <c r="L74" i="29"/>
  <c r="U75" i="29"/>
  <c r="W75" i="29"/>
  <c r="X75" i="29"/>
  <c r="L75" i="29"/>
  <c r="U76" i="29"/>
  <c r="W76" i="29"/>
  <c r="X76" i="29"/>
  <c r="L76" i="29"/>
  <c r="U77" i="29"/>
  <c r="W77" i="29"/>
  <c r="X77" i="29"/>
  <c r="L77" i="29"/>
  <c r="U78" i="29"/>
  <c r="W78" i="29"/>
  <c r="X78" i="29"/>
  <c r="L78" i="29"/>
  <c r="U79" i="29"/>
  <c r="W79" i="29"/>
  <c r="X79" i="29"/>
  <c r="L79" i="29"/>
  <c r="U80" i="29"/>
  <c r="W80" i="29"/>
  <c r="X80" i="29"/>
  <c r="L80" i="29"/>
  <c r="U81" i="29"/>
  <c r="W81" i="29"/>
  <c r="X81" i="29"/>
  <c r="L81" i="29"/>
  <c r="U82" i="29"/>
  <c r="W82" i="29"/>
  <c r="X82" i="29"/>
  <c r="L82" i="29"/>
  <c r="U83" i="29"/>
  <c r="W83" i="29"/>
  <c r="X83" i="29"/>
  <c r="L83" i="29"/>
  <c r="U84" i="29"/>
  <c r="W84" i="29"/>
  <c r="X84" i="29"/>
  <c r="L84" i="29"/>
  <c r="U85" i="29"/>
  <c r="W85" i="29"/>
  <c r="X85" i="29"/>
  <c r="L85" i="29"/>
  <c r="U86" i="29"/>
  <c r="W86" i="29"/>
  <c r="X86" i="29"/>
  <c r="L86" i="29"/>
  <c r="U87" i="29"/>
  <c r="W87" i="29"/>
  <c r="X87" i="29"/>
  <c r="L87" i="29"/>
  <c r="U88" i="29"/>
  <c r="W88" i="29"/>
  <c r="X88" i="29"/>
  <c r="L88" i="29"/>
  <c r="U89" i="29"/>
  <c r="W89" i="29"/>
  <c r="X89" i="29"/>
  <c r="L89" i="29"/>
  <c r="U90" i="29"/>
  <c r="W90" i="29"/>
  <c r="X90" i="29"/>
  <c r="L90" i="29"/>
  <c r="U91" i="29"/>
  <c r="W91" i="29"/>
  <c r="X91" i="29"/>
  <c r="L91" i="29"/>
  <c r="U92" i="29"/>
  <c r="W92" i="29"/>
  <c r="X92" i="29"/>
  <c r="L92" i="29"/>
  <c r="U93" i="29"/>
  <c r="W93" i="29"/>
  <c r="X93" i="29"/>
  <c r="L93" i="29"/>
  <c r="U94" i="29"/>
  <c r="W94" i="29"/>
  <c r="X94" i="29"/>
  <c r="L94" i="29"/>
  <c r="U95" i="29"/>
  <c r="W95" i="29"/>
  <c r="X95" i="29"/>
  <c r="L95" i="29"/>
  <c r="U96" i="29"/>
  <c r="W96" i="29"/>
  <c r="X96" i="29"/>
  <c r="L96" i="29"/>
  <c r="U97" i="29"/>
  <c r="W97" i="29"/>
  <c r="X97" i="29"/>
  <c r="L97" i="29"/>
  <c r="U98" i="29"/>
  <c r="W98" i="29"/>
  <c r="X98" i="29"/>
  <c r="L98" i="29"/>
  <c r="U99" i="29"/>
  <c r="W99" i="29"/>
  <c r="X99" i="29"/>
  <c r="L99" i="29"/>
  <c r="U100" i="29"/>
  <c r="W100" i="29"/>
  <c r="X100" i="29"/>
  <c r="L100" i="29"/>
  <c r="U101" i="29"/>
  <c r="W101" i="29"/>
  <c r="X101" i="29"/>
  <c r="L101" i="29"/>
  <c r="U102" i="29"/>
  <c r="W102" i="29"/>
  <c r="X102" i="29"/>
  <c r="L102" i="29"/>
  <c r="U103" i="29"/>
  <c r="W103" i="29"/>
  <c r="X103" i="29"/>
  <c r="L103" i="29"/>
  <c r="U104" i="29"/>
  <c r="W104" i="29"/>
  <c r="X104" i="29"/>
  <c r="L104" i="29"/>
  <c r="U105" i="29"/>
  <c r="W105" i="29"/>
  <c r="X105" i="29"/>
  <c r="L105" i="29"/>
  <c r="U106" i="29"/>
  <c r="W106" i="29"/>
  <c r="X106" i="29"/>
  <c r="L106" i="29"/>
  <c r="U107" i="29"/>
  <c r="W107" i="29"/>
  <c r="X107" i="29"/>
  <c r="L107" i="29"/>
  <c r="U108" i="29"/>
  <c r="W108" i="29"/>
  <c r="X108" i="29"/>
  <c r="L108" i="29"/>
  <c r="U109" i="29"/>
  <c r="W109" i="29"/>
  <c r="X109" i="29"/>
  <c r="L109" i="29"/>
  <c r="U110" i="29"/>
  <c r="W110" i="29"/>
  <c r="X110" i="29"/>
  <c r="L110" i="29"/>
  <c r="U111" i="29"/>
  <c r="W111" i="29"/>
  <c r="X111" i="29"/>
  <c r="L111" i="29"/>
  <c r="U112" i="29"/>
  <c r="W112" i="29"/>
  <c r="X112" i="29"/>
  <c r="L112" i="29"/>
  <c r="U113" i="29"/>
  <c r="W113" i="29"/>
  <c r="X113" i="29"/>
  <c r="L113" i="29"/>
  <c r="U114" i="29"/>
  <c r="W114" i="29"/>
  <c r="X114" i="29"/>
  <c r="L114" i="29"/>
  <c r="U115" i="29"/>
  <c r="W115" i="29"/>
  <c r="X115" i="29"/>
  <c r="L115" i="29"/>
  <c r="U116" i="29"/>
  <c r="W116" i="29"/>
  <c r="X116" i="29"/>
  <c r="L116" i="29"/>
  <c r="U117" i="29"/>
  <c r="W117" i="29"/>
  <c r="X117" i="29"/>
  <c r="L117" i="29"/>
  <c r="U118" i="29"/>
  <c r="W118" i="29"/>
  <c r="X118" i="29"/>
  <c r="L118" i="29"/>
  <c r="U119" i="29"/>
  <c r="W119" i="29"/>
  <c r="X119" i="29"/>
  <c r="L119" i="29"/>
  <c r="U120" i="29"/>
  <c r="W120" i="29"/>
  <c r="X120" i="29"/>
  <c r="L120" i="29"/>
  <c r="U121" i="29"/>
  <c r="W121" i="29"/>
  <c r="X121" i="29"/>
  <c r="L121" i="29"/>
  <c r="U122" i="29"/>
  <c r="W122" i="29"/>
  <c r="X122" i="29"/>
  <c r="L122" i="29"/>
  <c r="U123" i="29"/>
  <c r="W123" i="29"/>
  <c r="X123" i="29"/>
  <c r="L123" i="29"/>
  <c r="U124" i="29"/>
  <c r="W124" i="29"/>
  <c r="X124" i="29"/>
  <c r="L124" i="29"/>
  <c r="U125" i="29"/>
  <c r="W125" i="29"/>
  <c r="X125" i="29"/>
  <c r="L125" i="29"/>
  <c r="U126" i="29"/>
  <c r="W126" i="29"/>
  <c r="X126" i="29"/>
  <c r="L126" i="29"/>
  <c r="U127" i="29"/>
  <c r="W127" i="29"/>
  <c r="X127" i="29"/>
  <c r="L127" i="29"/>
  <c r="U128" i="29"/>
  <c r="W128" i="29"/>
  <c r="X128" i="29"/>
  <c r="L128" i="29"/>
  <c r="U129" i="29"/>
  <c r="W129" i="29"/>
  <c r="X129" i="29"/>
  <c r="L129" i="29"/>
  <c r="U130" i="29"/>
  <c r="W130" i="29"/>
  <c r="X130" i="29"/>
  <c r="L130" i="29"/>
  <c r="U131" i="29"/>
  <c r="W131" i="29"/>
  <c r="X131" i="29"/>
  <c r="L131" i="29"/>
  <c r="U132" i="29"/>
  <c r="W132" i="29"/>
  <c r="X132" i="29"/>
  <c r="L132" i="29"/>
  <c r="U133" i="29"/>
  <c r="W133" i="29"/>
  <c r="X133" i="29"/>
  <c r="L133" i="29"/>
  <c r="U134" i="29"/>
  <c r="W134" i="29"/>
  <c r="X134" i="29"/>
  <c r="L134" i="29"/>
  <c r="U135" i="29"/>
  <c r="W135" i="29"/>
  <c r="X135" i="29"/>
  <c r="L135" i="29"/>
  <c r="U136" i="29"/>
  <c r="W136" i="29"/>
  <c r="X136" i="29"/>
  <c r="L136" i="29"/>
  <c r="U137" i="29"/>
  <c r="W137" i="29"/>
  <c r="X137" i="29"/>
  <c r="L137" i="29"/>
  <c r="U138" i="29"/>
  <c r="W138" i="29"/>
  <c r="X138" i="29"/>
  <c r="L138" i="29"/>
  <c r="U139" i="29"/>
  <c r="W139" i="29"/>
  <c r="X139" i="29"/>
  <c r="L139" i="29"/>
  <c r="U140" i="29"/>
  <c r="W140" i="29"/>
  <c r="X140" i="29"/>
  <c r="L140" i="29"/>
  <c r="U141" i="29"/>
  <c r="W141" i="29"/>
  <c r="X141" i="29"/>
  <c r="L141" i="29"/>
  <c r="U142" i="29"/>
  <c r="W142" i="29"/>
  <c r="X142" i="29"/>
  <c r="L142" i="29"/>
  <c r="U143" i="29"/>
  <c r="W143" i="29"/>
  <c r="X143" i="29"/>
  <c r="L143" i="29"/>
  <c r="U144" i="29"/>
  <c r="W144" i="29"/>
  <c r="X144" i="29"/>
  <c r="L144" i="29"/>
  <c r="U145" i="29"/>
  <c r="W145" i="29"/>
  <c r="X145" i="29"/>
  <c r="L145" i="29"/>
  <c r="U146" i="29"/>
  <c r="W146" i="29"/>
  <c r="X146" i="29"/>
  <c r="L146" i="29"/>
  <c r="U147" i="29"/>
  <c r="W147" i="29"/>
  <c r="X147" i="29"/>
  <c r="L147" i="29"/>
  <c r="U148" i="29"/>
  <c r="W148" i="29"/>
  <c r="X148" i="29"/>
  <c r="L148" i="29"/>
  <c r="U149" i="29"/>
  <c r="W149" i="29"/>
  <c r="X149" i="29"/>
  <c r="L149" i="29"/>
  <c r="U150" i="29"/>
  <c r="W150" i="29"/>
  <c r="X150" i="29"/>
  <c r="L150" i="29"/>
  <c r="U151" i="29"/>
  <c r="W151" i="29"/>
  <c r="X151" i="29"/>
  <c r="L151" i="29"/>
  <c r="U152" i="29"/>
  <c r="W152" i="29"/>
  <c r="X152" i="29"/>
  <c r="L152" i="29"/>
  <c r="U153" i="29"/>
  <c r="W153" i="29"/>
  <c r="X153" i="29"/>
  <c r="L153" i="29"/>
  <c r="U154" i="29"/>
  <c r="W154" i="29"/>
  <c r="X154" i="29"/>
  <c r="L154" i="29"/>
  <c r="U155" i="29"/>
  <c r="W155" i="29"/>
  <c r="X155" i="29"/>
  <c r="L155" i="29"/>
  <c r="U156" i="29"/>
  <c r="W156" i="29"/>
  <c r="X156" i="29"/>
  <c r="L156" i="29"/>
  <c r="U157" i="29"/>
  <c r="W157" i="29"/>
  <c r="X157" i="29"/>
  <c r="L157" i="29"/>
  <c r="U158" i="29"/>
  <c r="W158" i="29"/>
  <c r="X158" i="29"/>
  <c r="L158" i="29"/>
  <c r="U159" i="29"/>
  <c r="W159" i="29"/>
  <c r="X159" i="29"/>
  <c r="L159" i="29"/>
  <c r="U160" i="29"/>
  <c r="W160" i="29"/>
  <c r="X160" i="29"/>
  <c r="L160" i="29"/>
  <c r="U161" i="29"/>
  <c r="W161" i="29"/>
  <c r="X161" i="29"/>
  <c r="L161" i="29"/>
  <c r="U162" i="29"/>
  <c r="W162" i="29"/>
  <c r="X162" i="29"/>
  <c r="L162" i="29"/>
  <c r="U163" i="29"/>
  <c r="W163" i="29"/>
  <c r="X163" i="29"/>
  <c r="L163" i="29"/>
  <c r="U164" i="29"/>
  <c r="W164" i="29"/>
  <c r="X164" i="29"/>
  <c r="L164" i="29"/>
  <c r="U165" i="29"/>
  <c r="W165" i="29"/>
  <c r="X165" i="29"/>
  <c r="L165" i="29"/>
  <c r="U166" i="29"/>
  <c r="W166" i="29"/>
  <c r="X166" i="29"/>
  <c r="L166" i="29"/>
  <c r="U167" i="29"/>
  <c r="W167" i="29"/>
  <c r="X167" i="29"/>
  <c r="L167" i="29"/>
  <c r="U168" i="29"/>
  <c r="W168" i="29"/>
  <c r="X168" i="29"/>
  <c r="L168" i="29"/>
  <c r="U169" i="29"/>
  <c r="W169" i="29"/>
  <c r="X169" i="29"/>
  <c r="L169" i="29"/>
  <c r="U170" i="29"/>
  <c r="W170" i="29"/>
  <c r="X170" i="29"/>
  <c r="L170" i="29"/>
  <c r="U171" i="29"/>
  <c r="W171" i="29"/>
  <c r="X171" i="29"/>
  <c r="L171" i="29"/>
  <c r="U172" i="29"/>
  <c r="W172" i="29"/>
  <c r="X172" i="29"/>
  <c r="L172" i="29"/>
  <c r="U173" i="29"/>
  <c r="W173" i="29"/>
  <c r="X173" i="29"/>
  <c r="L173" i="29"/>
  <c r="U174" i="29"/>
  <c r="W174" i="29"/>
  <c r="X174" i="29"/>
  <c r="L174" i="29"/>
  <c r="U175" i="29"/>
  <c r="W175" i="29"/>
  <c r="X175" i="29"/>
  <c r="L175" i="29"/>
  <c r="U176" i="29"/>
  <c r="W176" i="29"/>
  <c r="X176" i="29"/>
  <c r="L176" i="29"/>
  <c r="U177" i="29"/>
  <c r="W177" i="29"/>
  <c r="X177" i="29"/>
  <c r="L177" i="29"/>
  <c r="U178" i="29"/>
  <c r="W178" i="29"/>
  <c r="X178" i="29"/>
  <c r="L178" i="29"/>
  <c r="U179" i="29"/>
  <c r="W179" i="29"/>
  <c r="X179" i="29"/>
  <c r="L179" i="29"/>
  <c r="U180" i="29"/>
  <c r="W180" i="29"/>
  <c r="X180" i="29"/>
  <c r="L180" i="29"/>
  <c r="U181" i="29"/>
  <c r="W181" i="29"/>
  <c r="X181" i="29"/>
  <c r="L181" i="29"/>
  <c r="U182" i="29"/>
  <c r="W182" i="29"/>
  <c r="X182" i="29"/>
  <c r="L182" i="29"/>
  <c r="U183" i="29"/>
  <c r="W183" i="29"/>
  <c r="X183" i="29"/>
  <c r="L183" i="29"/>
  <c r="U184" i="29"/>
  <c r="W184" i="29"/>
  <c r="X184" i="29"/>
  <c r="L184" i="29"/>
  <c r="U185" i="29"/>
  <c r="W185" i="29"/>
  <c r="X185" i="29"/>
  <c r="L185" i="29"/>
  <c r="U186" i="29"/>
  <c r="W186" i="29"/>
  <c r="X186" i="29"/>
  <c r="L186" i="29"/>
  <c r="U187" i="29"/>
  <c r="W187" i="29"/>
  <c r="X187" i="29"/>
  <c r="L187" i="29"/>
  <c r="U188" i="29"/>
  <c r="W188" i="29"/>
  <c r="X188" i="29"/>
  <c r="L188" i="29"/>
  <c r="U189" i="29"/>
  <c r="W189" i="29"/>
  <c r="X189" i="29"/>
  <c r="L189" i="29"/>
  <c r="U190" i="29"/>
  <c r="W190" i="29"/>
  <c r="X190" i="29"/>
  <c r="L190" i="29"/>
  <c r="U191" i="29"/>
  <c r="W191" i="29"/>
  <c r="X191" i="29"/>
  <c r="L191" i="29"/>
  <c r="U192" i="29"/>
  <c r="W192" i="29"/>
  <c r="X192" i="29"/>
  <c r="L192" i="29"/>
  <c r="U193" i="29"/>
  <c r="W193" i="29"/>
  <c r="X193" i="29"/>
  <c r="L193" i="29"/>
  <c r="U194" i="29"/>
  <c r="W194" i="29"/>
  <c r="X194" i="29"/>
  <c r="L194" i="29"/>
  <c r="U195" i="29"/>
  <c r="W195" i="29"/>
  <c r="X195" i="29"/>
  <c r="L195" i="29"/>
  <c r="U196" i="29"/>
  <c r="W196" i="29"/>
  <c r="X196" i="29"/>
  <c r="L196" i="29"/>
  <c r="U197" i="29"/>
  <c r="W197" i="29"/>
  <c r="X197" i="29"/>
  <c r="L197" i="29"/>
  <c r="U198" i="29"/>
  <c r="W198" i="29"/>
  <c r="X198" i="29"/>
  <c r="L198" i="29"/>
  <c r="U199" i="29"/>
  <c r="W199" i="29"/>
  <c r="X199" i="29"/>
  <c r="L199" i="29"/>
  <c r="U200" i="29"/>
  <c r="W200" i="29"/>
  <c r="X200" i="29"/>
  <c r="L200" i="29"/>
  <c r="U201" i="29"/>
  <c r="W201" i="29"/>
  <c r="X201" i="29"/>
  <c r="L201" i="29"/>
  <c r="U202" i="29"/>
  <c r="W202" i="29"/>
  <c r="X202" i="29"/>
  <c r="L202" i="29"/>
  <c r="U203" i="29"/>
  <c r="W203" i="29"/>
  <c r="X203" i="29"/>
  <c r="L203" i="29"/>
  <c r="U204" i="29"/>
  <c r="W204" i="29"/>
  <c r="X204" i="29"/>
  <c r="L204" i="29"/>
  <c r="U205" i="29"/>
  <c r="W205" i="29"/>
  <c r="X205" i="29"/>
  <c r="L205" i="29"/>
  <c r="U206" i="29"/>
  <c r="W206" i="29"/>
  <c r="X206" i="29"/>
  <c r="L206" i="29"/>
  <c r="U207" i="29"/>
  <c r="W207" i="29"/>
  <c r="X207" i="29"/>
  <c r="L207" i="29"/>
  <c r="U208" i="29"/>
  <c r="W208" i="29"/>
  <c r="X208" i="29"/>
  <c r="L208" i="29"/>
  <c r="L209" i="29"/>
  <c r="L210" i="29"/>
  <c r="L211" i="29"/>
  <c r="L212" i="29"/>
  <c r="L213" i="29"/>
  <c r="L214" i="29"/>
  <c r="L215" i="29"/>
  <c r="L216" i="29"/>
  <c r="L217" i="29"/>
  <c r="L218" i="29"/>
  <c r="L219" i="29"/>
  <c r="L220" i="29"/>
  <c r="L221" i="29"/>
  <c r="L222" i="29"/>
  <c r="L223" i="29"/>
  <c r="L224" i="29"/>
  <c r="L225" i="29"/>
  <c r="L226" i="29"/>
  <c r="L227" i="29"/>
  <c r="L228" i="29"/>
  <c r="L229" i="29"/>
  <c r="L230" i="29"/>
  <c r="L231" i="29"/>
  <c r="L232" i="29"/>
  <c r="L233" i="29"/>
  <c r="L234" i="29"/>
  <c r="L235" i="29"/>
  <c r="L236" i="29"/>
  <c r="L237" i="29"/>
  <c r="L238" i="29"/>
  <c r="L239" i="29"/>
  <c r="L240" i="29"/>
  <c r="L241" i="29"/>
  <c r="L242" i="29"/>
  <c r="V3" i="29"/>
  <c r="AS18" i="29"/>
  <c r="D16" i="19"/>
  <c r="U4" i="34"/>
  <c r="S45" i="34"/>
  <c r="AS11" i="34"/>
  <c r="B12" i="19"/>
  <c r="U5" i="34"/>
  <c r="S88" i="34"/>
  <c r="AS12" i="34"/>
  <c r="B13" i="19"/>
  <c r="C8" i="29"/>
  <c r="G8" i="29"/>
  <c r="C9" i="29"/>
  <c r="G9" i="29"/>
  <c r="C10" i="29"/>
  <c r="G10" i="29"/>
  <c r="C11" i="29"/>
  <c r="G11" i="29"/>
  <c r="C12" i="29"/>
  <c r="G12" i="29"/>
  <c r="C13" i="29"/>
  <c r="G13" i="29"/>
  <c r="C14" i="29"/>
  <c r="G14" i="29"/>
  <c r="C15" i="29"/>
  <c r="G15" i="29"/>
  <c r="C16" i="29"/>
  <c r="G16" i="29"/>
  <c r="C17" i="29"/>
  <c r="G17" i="29"/>
  <c r="C18" i="29"/>
  <c r="G18" i="29"/>
  <c r="C19" i="29"/>
  <c r="G19" i="29"/>
  <c r="C20" i="29"/>
  <c r="G20" i="29"/>
  <c r="C21" i="29"/>
  <c r="G21" i="29"/>
  <c r="C22" i="29"/>
  <c r="G22" i="29"/>
  <c r="C23" i="29"/>
  <c r="G23" i="29"/>
  <c r="C24" i="29"/>
  <c r="G24" i="29"/>
  <c r="C25" i="29"/>
  <c r="G25" i="29"/>
  <c r="C26" i="29"/>
  <c r="G26" i="29"/>
  <c r="C27" i="29"/>
  <c r="G27" i="29"/>
  <c r="C28" i="29"/>
  <c r="G28" i="29"/>
  <c r="C29" i="29"/>
  <c r="G29" i="29"/>
  <c r="C30" i="29"/>
  <c r="G30" i="29"/>
  <c r="C31" i="29"/>
  <c r="G31" i="29"/>
  <c r="C32" i="29"/>
  <c r="G32" i="29"/>
  <c r="C33" i="29"/>
  <c r="G33" i="29"/>
  <c r="C34" i="29"/>
  <c r="G34" i="29"/>
  <c r="C35" i="29"/>
  <c r="G35" i="29"/>
  <c r="C36" i="29"/>
  <c r="G36" i="29"/>
  <c r="C37" i="29"/>
  <c r="G37" i="29"/>
  <c r="C38" i="29"/>
  <c r="G38" i="29"/>
  <c r="C39" i="29"/>
  <c r="G39" i="29"/>
  <c r="C40" i="29"/>
  <c r="G40" i="29"/>
  <c r="C41" i="29"/>
  <c r="G41" i="29"/>
  <c r="C42" i="29"/>
  <c r="G42" i="29"/>
  <c r="C43" i="29"/>
  <c r="G43" i="29"/>
  <c r="C44" i="29"/>
  <c r="G44" i="29"/>
  <c r="C45" i="29"/>
  <c r="G45" i="29"/>
  <c r="C46" i="29"/>
  <c r="G46" i="29"/>
  <c r="C47" i="29"/>
  <c r="G47" i="29"/>
  <c r="C48" i="29"/>
  <c r="G48" i="29"/>
  <c r="C49" i="29"/>
  <c r="G49" i="29"/>
  <c r="C50" i="29"/>
  <c r="G50" i="29"/>
  <c r="C51" i="29"/>
  <c r="G51" i="29"/>
  <c r="C52" i="29"/>
  <c r="G52" i="29"/>
  <c r="C53" i="29"/>
  <c r="G53" i="29"/>
  <c r="C54" i="29"/>
  <c r="G54" i="29"/>
  <c r="C55" i="29"/>
  <c r="G55" i="29"/>
  <c r="C56" i="29"/>
  <c r="G56" i="29"/>
  <c r="C57" i="29"/>
  <c r="G57" i="29"/>
  <c r="C58" i="29"/>
  <c r="G58" i="29"/>
  <c r="C59" i="29"/>
  <c r="G59" i="29"/>
  <c r="C60" i="29"/>
  <c r="G60" i="29"/>
  <c r="C61" i="29"/>
  <c r="G61" i="29"/>
  <c r="C62" i="29"/>
  <c r="G62" i="29"/>
  <c r="C63" i="29"/>
  <c r="G63" i="29"/>
  <c r="C64" i="29"/>
  <c r="G64" i="29"/>
  <c r="C65" i="29"/>
  <c r="G65" i="29"/>
  <c r="C66" i="29"/>
  <c r="G66" i="29"/>
  <c r="C67" i="29"/>
  <c r="G67" i="29"/>
  <c r="C68" i="29"/>
  <c r="G68" i="29"/>
  <c r="C69" i="29"/>
  <c r="G69" i="29"/>
  <c r="C70" i="29"/>
  <c r="G70" i="29"/>
  <c r="C71" i="29"/>
  <c r="G71" i="29"/>
  <c r="C72" i="29"/>
  <c r="G72" i="29"/>
  <c r="C73" i="29"/>
  <c r="G73" i="29"/>
  <c r="C74" i="29"/>
  <c r="G74" i="29"/>
  <c r="C75" i="29"/>
  <c r="G75" i="29"/>
  <c r="C76" i="29"/>
  <c r="G76" i="29"/>
  <c r="C77" i="29"/>
  <c r="G77" i="29"/>
  <c r="C78" i="29"/>
  <c r="G78" i="29"/>
  <c r="C79" i="29"/>
  <c r="G79" i="29"/>
  <c r="C80" i="29"/>
  <c r="G80" i="29"/>
  <c r="C81" i="29"/>
  <c r="G81" i="29"/>
  <c r="C82" i="29"/>
  <c r="G82" i="29"/>
  <c r="C83" i="29"/>
  <c r="G83" i="29"/>
  <c r="C84" i="29"/>
  <c r="G84" i="29"/>
  <c r="C85" i="29"/>
  <c r="G85" i="29"/>
  <c r="C86" i="29"/>
  <c r="G86" i="29"/>
  <c r="C87" i="29"/>
  <c r="G87" i="29"/>
  <c r="C88" i="29"/>
  <c r="G88" i="29"/>
  <c r="C89" i="29"/>
  <c r="G89" i="29"/>
  <c r="C90" i="29"/>
  <c r="G90" i="29"/>
  <c r="C91" i="29"/>
  <c r="G91" i="29"/>
  <c r="C92" i="29"/>
  <c r="G92" i="29"/>
  <c r="C93" i="29"/>
  <c r="G93" i="29"/>
  <c r="C94" i="29"/>
  <c r="G94" i="29"/>
  <c r="C95" i="29"/>
  <c r="G95" i="29"/>
  <c r="C96" i="29"/>
  <c r="G96" i="29"/>
  <c r="C97" i="29"/>
  <c r="G97" i="29"/>
  <c r="C98" i="29"/>
  <c r="G98" i="29"/>
  <c r="C99" i="29"/>
  <c r="G99" i="29"/>
  <c r="C100" i="29"/>
  <c r="G100" i="29"/>
  <c r="C101" i="29"/>
  <c r="G101" i="29"/>
  <c r="C102" i="29"/>
  <c r="G102" i="29"/>
  <c r="C103" i="29"/>
  <c r="G103" i="29"/>
  <c r="C104" i="29"/>
  <c r="G104" i="29"/>
  <c r="C105" i="29"/>
  <c r="G105" i="29"/>
  <c r="C106" i="29"/>
  <c r="G106" i="29"/>
  <c r="C107" i="29"/>
  <c r="G107" i="29"/>
  <c r="C108" i="29"/>
  <c r="G108" i="29"/>
  <c r="C109" i="29"/>
  <c r="G109" i="29"/>
  <c r="C110" i="29"/>
  <c r="G110" i="29"/>
  <c r="C111" i="29"/>
  <c r="G111" i="29"/>
  <c r="C112" i="29"/>
  <c r="G112" i="29"/>
  <c r="C113" i="29"/>
  <c r="G113" i="29"/>
  <c r="C114" i="29"/>
  <c r="G114" i="29"/>
  <c r="C115" i="29"/>
  <c r="G115" i="29"/>
  <c r="C116" i="29"/>
  <c r="G116" i="29"/>
  <c r="C117" i="29"/>
  <c r="G117" i="29"/>
  <c r="C118" i="29"/>
  <c r="G118" i="29"/>
  <c r="C119" i="29"/>
  <c r="G119" i="29"/>
  <c r="C120" i="29"/>
  <c r="G120" i="29"/>
  <c r="C121" i="29"/>
  <c r="G121" i="29"/>
  <c r="C122" i="29"/>
  <c r="G122" i="29"/>
  <c r="C123" i="29"/>
  <c r="G123" i="29"/>
  <c r="C124" i="29"/>
  <c r="G124" i="29"/>
  <c r="C125" i="29"/>
  <c r="G125" i="29"/>
  <c r="C126" i="29"/>
  <c r="G126" i="29"/>
  <c r="C127" i="29"/>
  <c r="G127" i="29"/>
  <c r="C128" i="29"/>
  <c r="G128" i="29"/>
  <c r="C129" i="29"/>
  <c r="G129" i="29"/>
  <c r="C130" i="29"/>
  <c r="G130" i="29"/>
  <c r="C131" i="29"/>
  <c r="G131" i="29"/>
  <c r="C132" i="29"/>
  <c r="G132" i="29"/>
  <c r="C133" i="29"/>
  <c r="G133" i="29"/>
  <c r="C134" i="29"/>
  <c r="G134" i="29"/>
  <c r="C135" i="29"/>
  <c r="G135" i="29"/>
  <c r="C136" i="29"/>
  <c r="G136" i="29"/>
  <c r="C137" i="29"/>
  <c r="G137" i="29"/>
  <c r="C138" i="29"/>
  <c r="G138" i="29"/>
  <c r="C139" i="29"/>
  <c r="G139" i="29"/>
  <c r="C140" i="29"/>
  <c r="G140" i="29"/>
  <c r="C141" i="29"/>
  <c r="G141" i="29"/>
  <c r="C142" i="29"/>
  <c r="G142" i="29"/>
  <c r="C143" i="29"/>
  <c r="G143" i="29"/>
  <c r="C144" i="29"/>
  <c r="G144" i="29"/>
  <c r="C145" i="29"/>
  <c r="G145" i="29"/>
  <c r="C146" i="29"/>
  <c r="G146" i="29"/>
  <c r="C147" i="29"/>
  <c r="G147" i="29"/>
  <c r="C148" i="29"/>
  <c r="G148" i="29"/>
  <c r="C149" i="29"/>
  <c r="G149" i="29"/>
  <c r="C150" i="29"/>
  <c r="G150" i="29"/>
  <c r="C151" i="29"/>
  <c r="G151" i="29"/>
  <c r="C152" i="29"/>
  <c r="G152" i="29"/>
  <c r="C153" i="29"/>
  <c r="G153" i="29"/>
  <c r="C154" i="29"/>
  <c r="G154" i="29"/>
  <c r="C155" i="29"/>
  <c r="G155" i="29"/>
  <c r="C156" i="29"/>
  <c r="G156" i="29"/>
  <c r="C157" i="29"/>
  <c r="G157" i="29"/>
  <c r="C158" i="29"/>
  <c r="G158" i="29"/>
  <c r="C159" i="29"/>
  <c r="G159" i="29"/>
  <c r="C160" i="29"/>
  <c r="G160" i="29"/>
  <c r="C161" i="29"/>
  <c r="G161" i="29"/>
  <c r="C162" i="29"/>
  <c r="G162" i="29"/>
  <c r="C163" i="29"/>
  <c r="G163" i="29"/>
  <c r="C164" i="29"/>
  <c r="G164" i="29"/>
  <c r="C165" i="29"/>
  <c r="G165" i="29"/>
  <c r="C166" i="29"/>
  <c r="G166" i="29"/>
  <c r="C167" i="29"/>
  <c r="G167" i="29"/>
  <c r="C168" i="29"/>
  <c r="G168" i="29"/>
  <c r="C169" i="29"/>
  <c r="G169" i="29"/>
  <c r="C170" i="29"/>
  <c r="G170" i="29"/>
  <c r="C171" i="29"/>
  <c r="G171" i="29"/>
  <c r="C172" i="29"/>
  <c r="G172" i="29"/>
  <c r="C173" i="29"/>
  <c r="G173" i="29"/>
  <c r="C174" i="29"/>
  <c r="G174" i="29"/>
  <c r="C175" i="29"/>
  <c r="G175" i="29"/>
  <c r="C176" i="29"/>
  <c r="G176" i="29"/>
  <c r="C177" i="29"/>
  <c r="G177" i="29"/>
  <c r="C178" i="29"/>
  <c r="G178" i="29"/>
  <c r="C179" i="29"/>
  <c r="G179" i="29"/>
  <c r="C180" i="29"/>
  <c r="G180" i="29"/>
  <c r="C181" i="29"/>
  <c r="G181" i="29"/>
  <c r="C182" i="29"/>
  <c r="G182" i="29"/>
  <c r="C183" i="29"/>
  <c r="G183" i="29"/>
  <c r="C184" i="29"/>
  <c r="G184" i="29"/>
  <c r="C185" i="29"/>
  <c r="G185" i="29"/>
  <c r="C186" i="29"/>
  <c r="G186" i="29"/>
  <c r="C187" i="29"/>
  <c r="G187" i="29"/>
  <c r="C188" i="29"/>
  <c r="G188" i="29"/>
  <c r="C189" i="29"/>
  <c r="G189" i="29"/>
  <c r="C190" i="29"/>
  <c r="G190" i="29"/>
  <c r="C191" i="29"/>
  <c r="G191" i="29"/>
  <c r="C192" i="29"/>
  <c r="G192" i="29"/>
  <c r="C193" i="29"/>
  <c r="G193" i="29"/>
  <c r="C194" i="29"/>
  <c r="G194" i="29"/>
  <c r="C195" i="29"/>
  <c r="G195" i="29"/>
  <c r="C196" i="29"/>
  <c r="G196" i="29"/>
  <c r="C197" i="29"/>
  <c r="G197" i="29"/>
  <c r="C198" i="29"/>
  <c r="G198" i="29"/>
  <c r="C199" i="29"/>
  <c r="G199" i="29"/>
  <c r="C200" i="29"/>
  <c r="G200" i="29"/>
  <c r="U3" i="29"/>
  <c r="S41" i="29"/>
  <c r="AS10" i="29"/>
  <c r="B16" i="19"/>
  <c r="F5" i="27"/>
  <c r="C4" i="20"/>
  <c r="U8" i="20"/>
  <c r="W8" i="20"/>
  <c r="X8" i="20"/>
  <c r="L8" i="20"/>
  <c r="U9" i="20"/>
  <c r="W9" i="20"/>
  <c r="X9" i="20"/>
  <c r="L9" i="20"/>
  <c r="U10" i="20"/>
  <c r="W10" i="20"/>
  <c r="X10" i="20"/>
  <c r="L10" i="20"/>
  <c r="U11" i="20"/>
  <c r="W11" i="20"/>
  <c r="X11" i="20"/>
  <c r="L11" i="20"/>
  <c r="U12" i="20"/>
  <c r="W12" i="20"/>
  <c r="X12" i="20"/>
  <c r="L12" i="20"/>
  <c r="U13" i="20"/>
  <c r="W13" i="20"/>
  <c r="X13" i="20"/>
  <c r="L13" i="20"/>
  <c r="U14" i="20"/>
  <c r="W14" i="20"/>
  <c r="X14" i="20"/>
  <c r="L14" i="20"/>
  <c r="U15" i="20"/>
  <c r="W15" i="20"/>
  <c r="X15" i="20"/>
  <c r="L15" i="20"/>
  <c r="U16" i="20"/>
  <c r="W16" i="20"/>
  <c r="X16" i="20"/>
  <c r="L16" i="20"/>
  <c r="U17" i="20"/>
  <c r="W17" i="20"/>
  <c r="X17" i="20"/>
  <c r="L17" i="20"/>
  <c r="U18" i="20"/>
  <c r="W18" i="20"/>
  <c r="X18" i="20"/>
  <c r="L18" i="20"/>
  <c r="U19" i="20"/>
  <c r="W19" i="20"/>
  <c r="X19" i="20"/>
  <c r="L19" i="20"/>
  <c r="U20" i="20"/>
  <c r="W20" i="20"/>
  <c r="X20" i="20"/>
  <c r="L20" i="20"/>
  <c r="U21" i="20"/>
  <c r="W21" i="20"/>
  <c r="X21" i="20"/>
  <c r="L21" i="20"/>
  <c r="U22" i="20"/>
  <c r="W22" i="20"/>
  <c r="X22" i="20"/>
  <c r="L22" i="20"/>
  <c r="U23" i="20"/>
  <c r="W23" i="20"/>
  <c r="X23" i="20"/>
  <c r="L23" i="20"/>
  <c r="U24" i="20"/>
  <c r="W24" i="20"/>
  <c r="X24" i="20"/>
  <c r="L24" i="20"/>
  <c r="U25" i="20"/>
  <c r="W25" i="20"/>
  <c r="X25" i="20"/>
  <c r="L25" i="20"/>
  <c r="U26" i="20"/>
  <c r="W26" i="20"/>
  <c r="X26" i="20"/>
  <c r="L26" i="20"/>
  <c r="U27" i="20"/>
  <c r="W27" i="20"/>
  <c r="X27" i="20"/>
  <c r="L27" i="20"/>
  <c r="U28" i="20"/>
  <c r="W28" i="20"/>
  <c r="X28" i="20"/>
  <c r="L28" i="20"/>
  <c r="U29" i="20"/>
  <c r="W29" i="20"/>
  <c r="X29" i="20"/>
  <c r="L29" i="20"/>
  <c r="U30" i="20"/>
  <c r="W30" i="20"/>
  <c r="X30" i="20"/>
  <c r="L30" i="20"/>
  <c r="U31" i="20"/>
  <c r="W31" i="20"/>
  <c r="X31" i="20"/>
  <c r="L31" i="20"/>
  <c r="U32" i="20"/>
  <c r="W32" i="20"/>
  <c r="X32" i="20"/>
  <c r="L32" i="20"/>
  <c r="U33" i="20"/>
  <c r="W33" i="20"/>
  <c r="X33" i="20"/>
  <c r="L33" i="20"/>
  <c r="U34" i="20"/>
  <c r="W34" i="20"/>
  <c r="X34" i="20"/>
  <c r="L34" i="20"/>
  <c r="U35" i="20"/>
  <c r="W35" i="20"/>
  <c r="X35" i="20"/>
  <c r="L35" i="20"/>
  <c r="U36" i="20"/>
  <c r="W36" i="20"/>
  <c r="X36" i="20"/>
  <c r="L36" i="20"/>
  <c r="U37" i="20"/>
  <c r="W37" i="20"/>
  <c r="X37" i="20"/>
  <c r="L37" i="20"/>
  <c r="U38" i="20"/>
  <c r="W38" i="20"/>
  <c r="X38" i="20"/>
  <c r="L38" i="20"/>
  <c r="U39" i="20"/>
  <c r="W39" i="20"/>
  <c r="X39" i="20"/>
  <c r="L39" i="20"/>
  <c r="U40" i="20"/>
  <c r="W40" i="20"/>
  <c r="X40" i="20"/>
  <c r="L40" i="20"/>
  <c r="U41" i="20"/>
  <c r="W41" i="20"/>
  <c r="X41" i="20"/>
  <c r="L41" i="20"/>
  <c r="U42" i="20"/>
  <c r="W42" i="20"/>
  <c r="X42" i="20"/>
  <c r="L42" i="20"/>
  <c r="U43" i="20"/>
  <c r="W43" i="20"/>
  <c r="X43" i="20"/>
  <c r="L43" i="20"/>
  <c r="U44" i="20"/>
  <c r="W44" i="20"/>
  <c r="X44" i="20"/>
  <c r="L44" i="20"/>
  <c r="U45" i="20"/>
  <c r="W45" i="20"/>
  <c r="X45" i="20"/>
  <c r="L45" i="20"/>
  <c r="U46" i="20"/>
  <c r="W46" i="20"/>
  <c r="X46" i="20"/>
  <c r="L46" i="20"/>
  <c r="U47" i="20"/>
  <c r="W47" i="20"/>
  <c r="X47" i="20"/>
  <c r="L47" i="20"/>
  <c r="U48" i="20"/>
  <c r="W48" i="20"/>
  <c r="X48" i="20"/>
  <c r="L48" i="20"/>
  <c r="U49" i="20"/>
  <c r="W49" i="20"/>
  <c r="X49" i="20"/>
  <c r="L49" i="20"/>
  <c r="U50" i="20"/>
  <c r="W50" i="20"/>
  <c r="X50" i="20"/>
  <c r="L50" i="20"/>
  <c r="U51" i="20"/>
  <c r="W51" i="20"/>
  <c r="X51" i="20"/>
  <c r="L51" i="20"/>
  <c r="U52" i="20"/>
  <c r="W52" i="20"/>
  <c r="X52" i="20"/>
  <c r="L52" i="20"/>
  <c r="U53" i="20"/>
  <c r="W53" i="20"/>
  <c r="X53" i="20"/>
  <c r="L53" i="20"/>
  <c r="U54" i="20"/>
  <c r="W54" i="20"/>
  <c r="X54" i="20"/>
  <c r="L54" i="20"/>
  <c r="U55" i="20"/>
  <c r="W55" i="20"/>
  <c r="X55" i="20"/>
  <c r="L55" i="20"/>
  <c r="U56" i="20"/>
  <c r="W56" i="20"/>
  <c r="X56" i="20"/>
  <c r="L56" i="20"/>
  <c r="U57" i="20"/>
  <c r="W57" i="20"/>
  <c r="X57" i="20"/>
  <c r="L57" i="20"/>
  <c r="U58" i="20"/>
  <c r="W58" i="20"/>
  <c r="X58" i="20"/>
  <c r="L58" i="20"/>
  <c r="U59" i="20"/>
  <c r="W59" i="20"/>
  <c r="X59" i="20"/>
  <c r="L59" i="20"/>
  <c r="U60" i="20"/>
  <c r="W60" i="20"/>
  <c r="X60" i="20"/>
  <c r="L60" i="20"/>
  <c r="U61" i="20"/>
  <c r="W61" i="20"/>
  <c r="X61" i="20"/>
  <c r="L61" i="20"/>
  <c r="U62" i="20"/>
  <c r="W62" i="20"/>
  <c r="X62" i="20"/>
  <c r="L62" i="20"/>
  <c r="U63" i="20"/>
  <c r="W63" i="20"/>
  <c r="X63" i="20"/>
  <c r="L63" i="20"/>
  <c r="U64" i="20"/>
  <c r="W64" i="20"/>
  <c r="X64" i="20"/>
  <c r="L64" i="20"/>
  <c r="U65" i="20"/>
  <c r="W65" i="20"/>
  <c r="X65" i="20"/>
  <c r="L65" i="20"/>
  <c r="U66" i="20"/>
  <c r="W66" i="20"/>
  <c r="X66" i="20"/>
  <c r="L66" i="20"/>
  <c r="U67" i="20"/>
  <c r="W67" i="20"/>
  <c r="X67" i="20"/>
  <c r="L67" i="20"/>
  <c r="U68" i="20"/>
  <c r="W68" i="20"/>
  <c r="X68" i="20"/>
  <c r="L68" i="20"/>
  <c r="U69" i="20"/>
  <c r="W69" i="20"/>
  <c r="X69" i="20"/>
  <c r="L69" i="20"/>
  <c r="U70" i="20"/>
  <c r="W70" i="20"/>
  <c r="X70" i="20"/>
  <c r="L70" i="20"/>
  <c r="U71" i="20"/>
  <c r="W71" i="20"/>
  <c r="X71" i="20"/>
  <c r="L71" i="20"/>
  <c r="U72" i="20"/>
  <c r="W72" i="20"/>
  <c r="X72" i="20"/>
  <c r="L72" i="20"/>
  <c r="U73" i="20"/>
  <c r="W73" i="20"/>
  <c r="X73" i="20"/>
  <c r="L73" i="20"/>
  <c r="U74" i="20"/>
  <c r="W74" i="20"/>
  <c r="X74" i="20"/>
  <c r="L74" i="20"/>
  <c r="U75" i="20"/>
  <c r="W75" i="20"/>
  <c r="X75" i="20"/>
  <c r="L75" i="20"/>
  <c r="U76" i="20"/>
  <c r="W76" i="20"/>
  <c r="X76" i="20"/>
  <c r="L76" i="20"/>
  <c r="U77" i="20"/>
  <c r="W77" i="20"/>
  <c r="X77" i="20"/>
  <c r="L77" i="20"/>
  <c r="U78" i="20"/>
  <c r="W78" i="20"/>
  <c r="X78" i="20"/>
  <c r="L78" i="20"/>
  <c r="U79" i="20"/>
  <c r="W79" i="20"/>
  <c r="X79" i="20"/>
  <c r="L79" i="20"/>
  <c r="U80" i="20"/>
  <c r="W80" i="20"/>
  <c r="X80" i="20"/>
  <c r="L80" i="20"/>
  <c r="U81" i="20"/>
  <c r="W81" i="20"/>
  <c r="X81" i="20"/>
  <c r="L81" i="20"/>
  <c r="U82" i="20"/>
  <c r="W82" i="20"/>
  <c r="X82" i="20"/>
  <c r="L82" i="20"/>
  <c r="U83" i="20"/>
  <c r="W83" i="20"/>
  <c r="X83" i="20"/>
  <c r="L83" i="20"/>
  <c r="U84" i="20"/>
  <c r="W84" i="20"/>
  <c r="X84" i="20"/>
  <c r="L84" i="20"/>
  <c r="U85" i="20"/>
  <c r="W85" i="20"/>
  <c r="X85" i="20"/>
  <c r="L85" i="20"/>
  <c r="U86" i="20"/>
  <c r="W86" i="20"/>
  <c r="X86" i="20"/>
  <c r="L86" i="20"/>
  <c r="U87" i="20"/>
  <c r="W87" i="20"/>
  <c r="X87" i="20"/>
  <c r="L87" i="20"/>
  <c r="U88" i="20"/>
  <c r="W88" i="20"/>
  <c r="X88" i="20"/>
  <c r="L88" i="20"/>
  <c r="U89" i="20"/>
  <c r="W89" i="20"/>
  <c r="X89" i="20"/>
  <c r="L89" i="20"/>
  <c r="U90" i="20"/>
  <c r="W90" i="20"/>
  <c r="X90" i="20"/>
  <c r="L90" i="20"/>
  <c r="U91" i="20"/>
  <c r="W91" i="20"/>
  <c r="X91" i="20"/>
  <c r="L91" i="20"/>
  <c r="U92" i="20"/>
  <c r="W92" i="20"/>
  <c r="X92" i="20"/>
  <c r="L92" i="20"/>
  <c r="U93" i="20"/>
  <c r="W93" i="20"/>
  <c r="X93" i="20"/>
  <c r="L93" i="20"/>
  <c r="U94" i="20"/>
  <c r="W94" i="20"/>
  <c r="X94" i="20"/>
  <c r="L94" i="20"/>
  <c r="U95" i="20"/>
  <c r="W95" i="20"/>
  <c r="X95" i="20"/>
  <c r="L95" i="20"/>
  <c r="U96" i="20"/>
  <c r="W96" i="20"/>
  <c r="X96" i="20"/>
  <c r="L96" i="20"/>
  <c r="U97" i="20"/>
  <c r="W97" i="20"/>
  <c r="X97" i="20"/>
  <c r="L97" i="20"/>
  <c r="U98" i="20"/>
  <c r="W98" i="20"/>
  <c r="X98" i="20"/>
  <c r="L98" i="20"/>
  <c r="U99" i="20"/>
  <c r="W99" i="20"/>
  <c r="X99" i="20"/>
  <c r="L99" i="20"/>
  <c r="U100" i="20"/>
  <c r="W100" i="20"/>
  <c r="X100" i="20"/>
  <c r="L100" i="20"/>
  <c r="U101" i="20"/>
  <c r="W101" i="20"/>
  <c r="X101" i="20"/>
  <c r="L101" i="20"/>
  <c r="U102" i="20"/>
  <c r="W102" i="20"/>
  <c r="X102" i="20"/>
  <c r="L102" i="20"/>
  <c r="U103" i="20"/>
  <c r="W103" i="20"/>
  <c r="X103" i="20"/>
  <c r="L103" i="20"/>
  <c r="U104" i="20"/>
  <c r="W104" i="20"/>
  <c r="X104" i="20"/>
  <c r="L104" i="20"/>
  <c r="U105" i="20"/>
  <c r="W105" i="20"/>
  <c r="X105" i="20"/>
  <c r="L105" i="20"/>
  <c r="U106" i="20"/>
  <c r="W106" i="20"/>
  <c r="X106" i="20"/>
  <c r="L106" i="20"/>
  <c r="U107" i="20"/>
  <c r="W107" i="20"/>
  <c r="X107" i="20"/>
  <c r="L107" i="20"/>
  <c r="U108" i="20"/>
  <c r="W108" i="20"/>
  <c r="X108" i="20"/>
  <c r="L108" i="20"/>
  <c r="U109" i="20"/>
  <c r="W109" i="20"/>
  <c r="X109" i="20"/>
  <c r="L109" i="20"/>
  <c r="U110" i="20"/>
  <c r="W110" i="20"/>
  <c r="X110" i="20"/>
  <c r="L110" i="20"/>
  <c r="U111" i="20"/>
  <c r="W111" i="20"/>
  <c r="X111" i="20"/>
  <c r="L111" i="20"/>
  <c r="U112" i="20"/>
  <c r="W112" i="20"/>
  <c r="X112" i="20"/>
  <c r="L112" i="20"/>
  <c r="U113" i="20"/>
  <c r="W113" i="20"/>
  <c r="X113" i="20"/>
  <c r="L113" i="20"/>
  <c r="U114" i="20"/>
  <c r="W114" i="20"/>
  <c r="X114" i="20"/>
  <c r="L114" i="20"/>
  <c r="U115" i="20"/>
  <c r="W115" i="20"/>
  <c r="X115" i="20"/>
  <c r="L115" i="20"/>
  <c r="U116" i="20"/>
  <c r="W116" i="20"/>
  <c r="X116" i="20"/>
  <c r="L116" i="20"/>
  <c r="U117" i="20"/>
  <c r="W117" i="20"/>
  <c r="X117" i="20"/>
  <c r="L117" i="20"/>
  <c r="U118" i="20"/>
  <c r="W118" i="20"/>
  <c r="X118" i="20"/>
  <c r="L118" i="20"/>
  <c r="U119" i="20"/>
  <c r="W119" i="20"/>
  <c r="X119" i="20"/>
  <c r="L119" i="20"/>
  <c r="U120" i="20"/>
  <c r="W120" i="20"/>
  <c r="X120" i="20"/>
  <c r="L120" i="20"/>
  <c r="U121" i="20"/>
  <c r="W121" i="20"/>
  <c r="X121" i="20"/>
  <c r="L121" i="20"/>
  <c r="U122" i="20"/>
  <c r="W122" i="20"/>
  <c r="X122" i="20"/>
  <c r="L122" i="20"/>
  <c r="U123" i="20"/>
  <c r="W123" i="20"/>
  <c r="X123" i="20"/>
  <c r="L123" i="20"/>
  <c r="U124" i="20"/>
  <c r="W124" i="20"/>
  <c r="X124" i="20"/>
  <c r="L124" i="20"/>
  <c r="U125" i="20"/>
  <c r="W125" i="20"/>
  <c r="X125" i="20"/>
  <c r="L125" i="20"/>
  <c r="U126" i="20"/>
  <c r="W126" i="20"/>
  <c r="X126" i="20"/>
  <c r="L126" i="20"/>
  <c r="U127" i="20"/>
  <c r="W127" i="20"/>
  <c r="X127" i="20"/>
  <c r="L127" i="20"/>
  <c r="U128" i="20"/>
  <c r="W128" i="20"/>
  <c r="X128" i="20"/>
  <c r="L128" i="20"/>
  <c r="U129" i="20"/>
  <c r="W129" i="20"/>
  <c r="X129" i="20"/>
  <c r="L129" i="20"/>
  <c r="U130" i="20"/>
  <c r="W130" i="20"/>
  <c r="X130" i="20"/>
  <c r="L130" i="20"/>
  <c r="U131" i="20"/>
  <c r="W131" i="20"/>
  <c r="X131" i="20"/>
  <c r="L131" i="20"/>
  <c r="U132" i="20"/>
  <c r="W132" i="20"/>
  <c r="X132" i="20"/>
  <c r="L132" i="20"/>
  <c r="U133" i="20"/>
  <c r="W133" i="20"/>
  <c r="X133" i="20"/>
  <c r="L133" i="20"/>
  <c r="U134" i="20"/>
  <c r="W134" i="20"/>
  <c r="X134" i="20"/>
  <c r="L134" i="20"/>
  <c r="U135" i="20"/>
  <c r="W135" i="20"/>
  <c r="X135" i="20"/>
  <c r="L135" i="20"/>
  <c r="U136" i="20"/>
  <c r="W136" i="20"/>
  <c r="X136" i="20"/>
  <c r="L136" i="20"/>
  <c r="U137" i="20"/>
  <c r="W137" i="20"/>
  <c r="X137" i="20"/>
  <c r="L137" i="20"/>
  <c r="U138" i="20"/>
  <c r="W138" i="20"/>
  <c r="X138" i="20"/>
  <c r="L138" i="20"/>
  <c r="U139" i="20"/>
  <c r="W139" i="20"/>
  <c r="X139" i="20"/>
  <c r="L139" i="20"/>
  <c r="U140" i="20"/>
  <c r="W140" i="20"/>
  <c r="X140" i="20"/>
  <c r="L140" i="20"/>
  <c r="U141" i="20"/>
  <c r="W141" i="20"/>
  <c r="X141" i="20"/>
  <c r="L141" i="20"/>
  <c r="U142" i="20"/>
  <c r="W142" i="20"/>
  <c r="X142" i="20"/>
  <c r="L142" i="20"/>
  <c r="U143" i="20"/>
  <c r="W143" i="20"/>
  <c r="X143" i="20"/>
  <c r="L143" i="20"/>
  <c r="U144" i="20"/>
  <c r="W144" i="20"/>
  <c r="X144" i="20"/>
  <c r="L144" i="20"/>
  <c r="U145" i="20"/>
  <c r="W145" i="20"/>
  <c r="X145" i="20"/>
  <c r="L145" i="20"/>
  <c r="U146" i="20"/>
  <c r="W146" i="20"/>
  <c r="X146" i="20"/>
  <c r="L146" i="20"/>
  <c r="U147" i="20"/>
  <c r="W147" i="20"/>
  <c r="X147" i="20"/>
  <c r="L147" i="20"/>
  <c r="U148" i="20"/>
  <c r="W148" i="20"/>
  <c r="X148" i="20"/>
  <c r="L148" i="20"/>
  <c r="U149" i="20"/>
  <c r="W149" i="20"/>
  <c r="X149" i="20"/>
  <c r="L149" i="20"/>
  <c r="U150" i="20"/>
  <c r="W150" i="20"/>
  <c r="X150" i="20"/>
  <c r="L150" i="20"/>
  <c r="U151" i="20"/>
  <c r="W151" i="20"/>
  <c r="X151" i="20"/>
  <c r="L151" i="20"/>
  <c r="U152" i="20"/>
  <c r="W152" i="20"/>
  <c r="X152" i="20"/>
  <c r="L152" i="20"/>
  <c r="U153" i="20"/>
  <c r="W153" i="20"/>
  <c r="X153" i="20"/>
  <c r="L153" i="20"/>
  <c r="U154" i="20"/>
  <c r="W154" i="20"/>
  <c r="X154" i="20"/>
  <c r="L154" i="20"/>
  <c r="U155" i="20"/>
  <c r="W155" i="20"/>
  <c r="X155" i="20"/>
  <c r="L155" i="20"/>
  <c r="U156" i="20"/>
  <c r="W156" i="20"/>
  <c r="X156" i="20"/>
  <c r="L156" i="20"/>
  <c r="U157" i="20"/>
  <c r="W157" i="20"/>
  <c r="X157" i="20"/>
  <c r="L157" i="20"/>
  <c r="U158" i="20"/>
  <c r="W158" i="20"/>
  <c r="X158" i="20"/>
  <c r="L158" i="20"/>
  <c r="U159" i="20"/>
  <c r="W159" i="20"/>
  <c r="X159" i="20"/>
  <c r="L159" i="20"/>
  <c r="U160" i="20"/>
  <c r="W160" i="20"/>
  <c r="X160" i="20"/>
  <c r="L160" i="20"/>
  <c r="U161" i="20"/>
  <c r="W161" i="20"/>
  <c r="X161" i="20"/>
  <c r="L161" i="20"/>
  <c r="U162" i="20"/>
  <c r="W162" i="20"/>
  <c r="X162" i="20"/>
  <c r="L162" i="20"/>
  <c r="U163" i="20"/>
  <c r="W163" i="20"/>
  <c r="X163" i="20"/>
  <c r="L163" i="20"/>
  <c r="U164" i="20"/>
  <c r="W164" i="20"/>
  <c r="X164" i="20"/>
  <c r="L164" i="20"/>
  <c r="U165" i="20"/>
  <c r="W165" i="20"/>
  <c r="X165" i="20"/>
  <c r="L165" i="20"/>
  <c r="U166" i="20"/>
  <c r="W166" i="20"/>
  <c r="X166" i="20"/>
  <c r="L166" i="20"/>
  <c r="U167" i="20"/>
  <c r="W167" i="20"/>
  <c r="X167" i="20"/>
  <c r="L167" i="20"/>
  <c r="U168" i="20"/>
  <c r="W168" i="20"/>
  <c r="X168" i="20"/>
  <c r="L168" i="20"/>
  <c r="U169" i="20"/>
  <c r="W169" i="20"/>
  <c r="X169" i="20"/>
  <c r="L169" i="20"/>
  <c r="U170" i="20"/>
  <c r="W170" i="20"/>
  <c r="X170" i="20"/>
  <c r="L170" i="20"/>
  <c r="U171" i="20"/>
  <c r="W171" i="20"/>
  <c r="X171" i="20"/>
  <c r="L171" i="20"/>
  <c r="U172" i="20"/>
  <c r="W172" i="20"/>
  <c r="X172" i="20"/>
  <c r="L172" i="20"/>
  <c r="U173" i="20"/>
  <c r="W173" i="20"/>
  <c r="X173" i="20"/>
  <c r="L173" i="20"/>
  <c r="U174" i="20"/>
  <c r="W174" i="20"/>
  <c r="X174" i="20"/>
  <c r="L174" i="20"/>
  <c r="U175" i="20"/>
  <c r="W175" i="20"/>
  <c r="X175" i="20"/>
  <c r="L175" i="20"/>
  <c r="U176" i="20"/>
  <c r="W176" i="20"/>
  <c r="X176" i="20"/>
  <c r="L176" i="20"/>
  <c r="U177" i="20"/>
  <c r="W177" i="20"/>
  <c r="X177" i="20"/>
  <c r="L177" i="20"/>
  <c r="U178" i="20"/>
  <c r="W178" i="20"/>
  <c r="X178" i="20"/>
  <c r="L178" i="20"/>
  <c r="U179" i="20"/>
  <c r="W179" i="20"/>
  <c r="X179" i="20"/>
  <c r="L179" i="20"/>
  <c r="U180" i="20"/>
  <c r="W180" i="20"/>
  <c r="X180" i="20"/>
  <c r="L180" i="20"/>
  <c r="U181" i="20"/>
  <c r="W181" i="20"/>
  <c r="X181" i="20"/>
  <c r="L181" i="20"/>
  <c r="U182" i="20"/>
  <c r="W182" i="20"/>
  <c r="X182" i="20"/>
  <c r="L182" i="20"/>
  <c r="U183" i="20"/>
  <c r="W183" i="20"/>
  <c r="X183" i="20"/>
  <c r="L183" i="20"/>
  <c r="U184" i="20"/>
  <c r="W184" i="20"/>
  <c r="X184" i="20"/>
  <c r="L184" i="20"/>
  <c r="U185" i="20"/>
  <c r="W185" i="20"/>
  <c r="X185" i="20"/>
  <c r="L185" i="20"/>
  <c r="U186" i="20"/>
  <c r="W186" i="20"/>
  <c r="X186" i="20"/>
  <c r="L186" i="20"/>
  <c r="U187" i="20"/>
  <c r="W187" i="20"/>
  <c r="X187" i="20"/>
  <c r="L187" i="20"/>
  <c r="U188" i="20"/>
  <c r="W188" i="20"/>
  <c r="X188" i="20"/>
  <c r="L188" i="20"/>
  <c r="U189" i="20"/>
  <c r="W189" i="20"/>
  <c r="X189" i="20"/>
  <c r="L189" i="20"/>
  <c r="U190" i="20"/>
  <c r="W190" i="20"/>
  <c r="X190" i="20"/>
  <c r="L190" i="20"/>
  <c r="U191" i="20"/>
  <c r="W191" i="20"/>
  <c r="X191" i="20"/>
  <c r="L191" i="20"/>
  <c r="U192" i="20"/>
  <c r="W192" i="20"/>
  <c r="X192" i="20"/>
  <c r="L192" i="20"/>
  <c r="U193" i="20"/>
  <c r="W193" i="20"/>
  <c r="X193" i="20"/>
  <c r="L193" i="20"/>
  <c r="U194" i="20"/>
  <c r="W194" i="20"/>
  <c r="X194" i="20"/>
  <c r="L194" i="20"/>
  <c r="U195" i="20"/>
  <c r="W195" i="20"/>
  <c r="X195" i="20"/>
  <c r="L195" i="20"/>
  <c r="U196" i="20"/>
  <c r="W196" i="20"/>
  <c r="X196" i="20"/>
  <c r="L196" i="20"/>
  <c r="U197" i="20"/>
  <c r="W197" i="20"/>
  <c r="X197" i="20"/>
  <c r="L197" i="20"/>
  <c r="U198" i="20"/>
  <c r="W198" i="20"/>
  <c r="X198" i="20"/>
  <c r="L198" i="20"/>
  <c r="U199" i="20"/>
  <c r="W199" i="20"/>
  <c r="X199" i="20"/>
  <c r="L199" i="20"/>
  <c r="U200" i="20"/>
  <c r="W200" i="20"/>
  <c r="X200" i="20"/>
  <c r="L200" i="20"/>
  <c r="U201" i="20"/>
  <c r="W201" i="20"/>
  <c r="X201" i="20"/>
  <c r="L201" i="20"/>
  <c r="U202" i="20"/>
  <c r="W202" i="20"/>
  <c r="X202" i="20"/>
  <c r="L202" i="20"/>
  <c r="U203" i="20"/>
  <c r="W203" i="20"/>
  <c r="X203" i="20"/>
  <c r="L203" i="20"/>
  <c r="U204" i="20"/>
  <c r="W204" i="20"/>
  <c r="X204" i="20"/>
  <c r="L204" i="20"/>
  <c r="U205" i="20"/>
  <c r="W205" i="20"/>
  <c r="X205" i="20"/>
  <c r="L205" i="20"/>
  <c r="U206" i="20"/>
  <c r="W206" i="20"/>
  <c r="X206" i="20"/>
  <c r="L206" i="20"/>
  <c r="U207" i="20"/>
  <c r="W207" i="20"/>
  <c r="X207" i="20"/>
  <c r="L207" i="20"/>
  <c r="U208" i="20"/>
  <c r="W208" i="20"/>
  <c r="X208" i="20"/>
  <c r="L208" i="20"/>
  <c r="L209" i="20"/>
  <c r="L210" i="20"/>
  <c r="L211" i="20"/>
  <c r="L212" i="20"/>
  <c r="L213" i="20"/>
  <c r="L214" i="20"/>
  <c r="L215" i="20"/>
  <c r="L216" i="20"/>
  <c r="L217" i="20"/>
  <c r="L218" i="20"/>
  <c r="L219" i="20"/>
  <c r="L220" i="20"/>
  <c r="L221" i="20"/>
  <c r="L222" i="20"/>
  <c r="L223" i="20"/>
  <c r="L224" i="20"/>
  <c r="L225" i="20"/>
  <c r="L226" i="20"/>
  <c r="L227" i="20"/>
  <c r="L228" i="20"/>
  <c r="L229" i="20"/>
  <c r="L230" i="20"/>
  <c r="L231" i="20"/>
  <c r="L232" i="20"/>
  <c r="L233" i="20"/>
  <c r="L234" i="20"/>
  <c r="L235" i="20"/>
  <c r="L236" i="20"/>
  <c r="L237" i="20"/>
  <c r="L238" i="20"/>
  <c r="L239" i="20"/>
  <c r="L240" i="20"/>
  <c r="L241" i="20"/>
  <c r="L242" i="20"/>
  <c r="V4" i="20"/>
  <c r="AS19" i="20"/>
  <c r="AS27" i="20"/>
  <c r="L12" i="26"/>
  <c r="V5" i="20"/>
  <c r="AS20" i="20"/>
  <c r="AS28" i="20"/>
  <c r="L13" i="26"/>
  <c r="V3" i="20"/>
  <c r="AS18" i="20"/>
  <c r="AS26" i="20"/>
  <c r="L11" i="26"/>
  <c r="L6" i="26"/>
  <c r="N12" i="26"/>
  <c r="N13" i="26"/>
  <c r="N11" i="26"/>
  <c r="F12" i="26"/>
  <c r="F13" i="26"/>
  <c r="F11" i="26"/>
  <c r="F17" i="26"/>
  <c r="F18" i="26"/>
  <c r="F16" i="26"/>
  <c r="F21" i="26"/>
  <c r="AS27" i="34"/>
  <c r="D12" i="26"/>
  <c r="AS28" i="34"/>
  <c r="D13" i="26"/>
  <c r="AS26" i="34"/>
  <c r="D11" i="26"/>
  <c r="AS26" i="29"/>
  <c r="D16" i="26"/>
  <c r="C201" i="35"/>
  <c r="A169" i="25"/>
  <c r="A170" i="25"/>
  <c r="A171" i="25"/>
  <c r="A172" i="25"/>
  <c r="A173" i="25"/>
  <c r="A174" i="25"/>
  <c r="A175" i="25"/>
  <c r="A176" i="25"/>
  <c r="A177" i="25"/>
  <c r="A178" i="25"/>
  <c r="A179" i="25"/>
  <c r="A180" i="25"/>
  <c r="A181" i="25"/>
  <c r="A182" i="25"/>
  <c r="A183" i="25"/>
  <c r="A184" i="25"/>
  <c r="A185" i="25"/>
  <c r="A186" i="25"/>
  <c r="A187" i="25"/>
  <c r="A188" i="25"/>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A217" i="25"/>
  <c r="A218" i="25"/>
  <c r="A219" i="25"/>
  <c r="A220" i="25"/>
  <c r="A221" i="25"/>
  <c r="A222" i="25"/>
  <c r="A223" i="25"/>
  <c r="A224" i="25"/>
  <c r="A225" i="25"/>
  <c r="A226" i="25"/>
  <c r="A227" i="25"/>
  <c r="A228" i="25"/>
  <c r="A229" i="25"/>
  <c r="A230" i="25"/>
  <c r="A231" i="25"/>
  <c r="A232" i="25"/>
  <c r="A233" i="25"/>
  <c r="A234" i="25"/>
  <c r="A235" i="25"/>
  <c r="A236" i="25"/>
  <c r="A237" i="25"/>
  <c r="A238" i="25"/>
  <c r="A239" i="25"/>
  <c r="A240" i="25"/>
  <c r="A241" i="25"/>
  <c r="A242" i="25"/>
  <c r="A243" i="25"/>
  <c r="A244" i="25"/>
  <c r="A245" i="25"/>
  <c r="A246" i="25"/>
  <c r="A247" i="25"/>
  <c r="A248" i="25"/>
  <c r="A249" i="25"/>
  <c r="A250" i="25"/>
  <c r="A251" i="25"/>
  <c r="A252" i="25"/>
  <c r="A253" i="25"/>
  <c r="A254" i="25"/>
  <c r="A255" i="25"/>
  <c r="A256" i="25"/>
  <c r="A257" i="25"/>
  <c r="A258" i="25"/>
  <c r="A259" i="25"/>
  <c r="A260" i="25"/>
  <c r="A261" i="25"/>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314" i="25"/>
  <c r="A315" i="25"/>
  <c r="A316" i="25"/>
  <c r="A317" i="25"/>
  <c r="A318" i="25"/>
  <c r="A319" i="25"/>
  <c r="A320" i="25"/>
  <c r="A321" i="25"/>
  <c r="A322" i="25"/>
  <c r="A323" i="25"/>
  <c r="A324" i="25"/>
  <c r="A325" i="25"/>
  <c r="A326" i="25"/>
  <c r="A327" i="25"/>
  <c r="A328" i="25"/>
  <c r="A329" i="25"/>
  <c r="A330" i="25"/>
  <c r="A331" i="25"/>
  <c r="A332" i="25"/>
  <c r="A333" i="25"/>
  <c r="A334" i="25"/>
  <c r="A335" i="25"/>
  <c r="A336" i="25"/>
  <c r="A337" i="25"/>
  <c r="A338" i="25"/>
  <c r="A339" i="25"/>
  <c r="A340" i="2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55" i="35"/>
  <c r="F154" i="35"/>
  <c r="F153" i="35"/>
  <c r="F152" i="35"/>
  <c r="F151" i="35"/>
  <c r="F150" i="35"/>
  <c r="F149" i="35"/>
  <c r="F148" i="35"/>
  <c r="F147" i="35"/>
  <c r="F146" i="35"/>
  <c r="F145" i="35"/>
  <c r="F144" i="35"/>
  <c r="F143" i="35"/>
  <c r="F142" i="35"/>
  <c r="F141" i="35"/>
  <c r="F140" i="35"/>
  <c r="F139" i="35"/>
  <c r="F138" i="35"/>
  <c r="F137" i="35"/>
  <c r="F136" i="35"/>
  <c r="F135" i="35"/>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F8" i="35"/>
  <c r="C201"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55" i="34"/>
  <c r="F154" i="34"/>
  <c r="F153" i="34"/>
  <c r="F152" i="34"/>
  <c r="F151" i="34"/>
  <c r="F150" i="34"/>
  <c r="F149" i="34"/>
  <c r="F148" i="34"/>
  <c r="F147" i="34"/>
  <c r="F146" i="34"/>
  <c r="F145" i="34"/>
  <c r="F144" i="34"/>
  <c r="F143" i="34"/>
  <c r="F142" i="34"/>
  <c r="F141" i="34"/>
  <c r="F140" i="34"/>
  <c r="F139" i="34"/>
  <c r="F138" i="34"/>
  <c r="F137" i="34"/>
  <c r="F136" i="34"/>
  <c r="F135" i="34"/>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Q8" i="35"/>
  <c r="Q9" i="35"/>
  <c r="Q10" i="35"/>
  <c r="Q11" i="35"/>
  <c r="Q12" i="35"/>
  <c r="Q13" i="35"/>
  <c r="Q14" i="35"/>
  <c r="Q15" i="35"/>
  <c r="Q16" i="35"/>
  <c r="Q17" i="35"/>
  <c r="Q18" i="35"/>
  <c r="Q19" i="35"/>
  <c r="Q20" i="35"/>
  <c r="Q21" i="35"/>
  <c r="Q22" i="35"/>
  <c r="Q23" i="35"/>
  <c r="Q24" i="35"/>
  <c r="Q25" i="35"/>
  <c r="Q26" i="35"/>
  <c r="Q27" i="35"/>
  <c r="Q28" i="35"/>
  <c r="Q29" i="35"/>
  <c r="Q30" i="35"/>
  <c r="Q31" i="35"/>
  <c r="Q32" i="35"/>
  <c r="Q33" i="35"/>
  <c r="Q34" i="35"/>
  <c r="Q35" i="35"/>
  <c r="Q36" i="35"/>
  <c r="Q37" i="35"/>
  <c r="Q38" i="35"/>
  <c r="Q39" i="35"/>
  <c r="Q40" i="35"/>
  <c r="Q41" i="35"/>
  <c r="Q42" i="35"/>
  <c r="Q43" i="35"/>
  <c r="Q44" i="35"/>
  <c r="Q45" i="35"/>
  <c r="Q46" i="35"/>
  <c r="Q47" i="35"/>
  <c r="Q48" i="35"/>
  <c r="Q49" i="35"/>
  <c r="Q50" i="35"/>
  <c r="Q51" i="35"/>
  <c r="Q52" i="35"/>
  <c r="Q53" i="35"/>
  <c r="Q54" i="35"/>
  <c r="Q55" i="35"/>
  <c r="Q56" i="35"/>
  <c r="Q57" i="35"/>
  <c r="Q58" i="35"/>
  <c r="Q59" i="35"/>
  <c r="Q60" i="35"/>
  <c r="Q61" i="35"/>
  <c r="Q62" i="35"/>
  <c r="Q63" i="35"/>
  <c r="Q64" i="35"/>
  <c r="Q65" i="35"/>
  <c r="Q66" i="35"/>
  <c r="Q67" i="35"/>
  <c r="Q68" i="35"/>
  <c r="Q69" i="35"/>
  <c r="Q70" i="35"/>
  <c r="Q71" i="35"/>
  <c r="Q72" i="35"/>
  <c r="Q73" i="35"/>
  <c r="Q74" i="35"/>
  <c r="Q75" i="35"/>
  <c r="Q76" i="35"/>
  <c r="Q77" i="35"/>
  <c r="Q78" i="35"/>
  <c r="Q79" i="35"/>
  <c r="Q80" i="35"/>
  <c r="Q81" i="35"/>
  <c r="Q82" i="35"/>
  <c r="Q83" i="35"/>
  <c r="Q84" i="35"/>
  <c r="Q85" i="35"/>
  <c r="Q86" i="35"/>
  <c r="Q87" i="35"/>
  <c r="Q88" i="35"/>
  <c r="Q89" i="35"/>
  <c r="Q90" i="35"/>
  <c r="Q91" i="35"/>
  <c r="Q92" i="35"/>
  <c r="Q93" i="35"/>
  <c r="Q94" i="35"/>
  <c r="Q95" i="35"/>
  <c r="Q96" i="35"/>
  <c r="Q97" i="35"/>
  <c r="Q98" i="35"/>
  <c r="Q99" i="35"/>
  <c r="Q100" i="35"/>
  <c r="Q101" i="35"/>
  <c r="Q102" i="35"/>
  <c r="Q103" i="35"/>
  <c r="Q104" i="35"/>
  <c r="Q105" i="35"/>
  <c r="Q106" i="35"/>
  <c r="Q107" i="35"/>
  <c r="Q108" i="35"/>
  <c r="Q109" i="35"/>
  <c r="Q110" i="35"/>
  <c r="Q111" i="35"/>
  <c r="Q112" i="35"/>
  <c r="Q113" i="35"/>
  <c r="Q114" i="35"/>
  <c r="Q115" i="35"/>
  <c r="Q116" i="35"/>
  <c r="Q117" i="35"/>
  <c r="Q118" i="35"/>
  <c r="Q119" i="35"/>
  <c r="Q120" i="35"/>
  <c r="Q121" i="35"/>
  <c r="Q122" i="35"/>
  <c r="Q123" i="35"/>
  <c r="Q124" i="35"/>
  <c r="Q125" i="35"/>
  <c r="Q126" i="35"/>
  <c r="Q127" i="35"/>
  <c r="Q128" i="35"/>
  <c r="Q129" i="35"/>
  <c r="Q130" i="35"/>
  <c r="Q131" i="35"/>
  <c r="Q132" i="35"/>
  <c r="Q133" i="35"/>
  <c r="Q134" i="35"/>
  <c r="Q135" i="35"/>
  <c r="Q136" i="35"/>
  <c r="Q137" i="35"/>
  <c r="Q138" i="35"/>
  <c r="Q139" i="35"/>
  <c r="Q140" i="35"/>
  <c r="Q141" i="35"/>
  <c r="Q142" i="35"/>
  <c r="Q143" i="35"/>
  <c r="Q144" i="35"/>
  <c r="Q145" i="35"/>
  <c r="Q146" i="35"/>
  <c r="Q147" i="35"/>
  <c r="Q148" i="35"/>
  <c r="Q149" i="35"/>
  <c r="Q150" i="35"/>
  <c r="Q151" i="35"/>
  <c r="Q152" i="35"/>
  <c r="Q153" i="35"/>
  <c r="Q154" i="35"/>
  <c r="Q155" i="35"/>
  <c r="Q156" i="35"/>
  <c r="Q157" i="35"/>
  <c r="Q158" i="35"/>
  <c r="Q159" i="35"/>
  <c r="Q160" i="35"/>
  <c r="Q161" i="35"/>
  <c r="Q162" i="35"/>
  <c r="Q163" i="35"/>
  <c r="Q164" i="35"/>
  <c r="Q165" i="35"/>
  <c r="Q166" i="35"/>
  <c r="Q167" i="35"/>
  <c r="Q168" i="35"/>
  <c r="Q169" i="35"/>
  <c r="Q170" i="35"/>
  <c r="Q171" i="35"/>
  <c r="Q172" i="35"/>
  <c r="Q173" i="35"/>
  <c r="Q174" i="35"/>
  <c r="Q175" i="35"/>
  <c r="Q176" i="35"/>
  <c r="Q177" i="35"/>
  <c r="Q178" i="35"/>
  <c r="Q179" i="35"/>
  <c r="Q180" i="35"/>
  <c r="Q181" i="35"/>
  <c r="Q182" i="35"/>
  <c r="Q183" i="35"/>
  <c r="Q184" i="35"/>
  <c r="Q185" i="35"/>
  <c r="Q186" i="35"/>
  <c r="Q187" i="35"/>
  <c r="Q188" i="35"/>
  <c r="Q189" i="35"/>
  <c r="Q190" i="35"/>
  <c r="Q191" i="35"/>
  <c r="Q192" i="35"/>
  <c r="Q193" i="35"/>
  <c r="Q194" i="35"/>
  <c r="Q195" i="35"/>
  <c r="Q196" i="35"/>
  <c r="Q197" i="35"/>
  <c r="Q198" i="35"/>
  <c r="Q199" i="35"/>
  <c r="Q200" i="35"/>
  <c r="Q201" i="35"/>
  <c r="Q202" i="35"/>
  <c r="Q203" i="35"/>
  <c r="Q204" i="35"/>
  <c r="Q205" i="35"/>
  <c r="Q206" i="35"/>
  <c r="Q207" i="35"/>
  <c r="Q208" i="35"/>
  <c r="Q209" i="35"/>
  <c r="Q210" i="35"/>
  <c r="Q211" i="35"/>
  <c r="Q212" i="35"/>
  <c r="Q213" i="35"/>
  <c r="Q214" i="35"/>
  <c r="Q215" i="35"/>
  <c r="Q216" i="35"/>
  <c r="Q217" i="35"/>
  <c r="Q218" i="35"/>
  <c r="Q219" i="35"/>
  <c r="Q220" i="35"/>
  <c r="Q221" i="35"/>
  <c r="Q222" i="35"/>
  <c r="Q223" i="35"/>
  <c r="Q224" i="35"/>
  <c r="Q225" i="35"/>
  <c r="Q226" i="35"/>
  <c r="Q227" i="35"/>
  <c r="Q228" i="35"/>
  <c r="Q229" i="35"/>
  <c r="Q230" i="35"/>
  <c r="Q231" i="35"/>
  <c r="Q232" i="35"/>
  <c r="Q233" i="35"/>
  <c r="Q234" i="35"/>
  <c r="Q235" i="35"/>
  <c r="Q236" i="35"/>
  <c r="Q237" i="35"/>
  <c r="Q238" i="35"/>
  <c r="Q239" i="35"/>
  <c r="Q240" i="35"/>
  <c r="Q241" i="35"/>
  <c r="Q242" i="35"/>
  <c r="Q243" i="35"/>
  <c r="Q244" i="35"/>
  <c r="Q245" i="35"/>
  <c r="Q246" i="35"/>
  <c r="Q247" i="35"/>
  <c r="Q248" i="35"/>
  <c r="Q249" i="35"/>
  <c r="Q250" i="35"/>
  <c r="Q251" i="35"/>
  <c r="Q252" i="35"/>
  <c r="Q253" i="35"/>
  <c r="Q254" i="35"/>
  <c r="Q255" i="35"/>
  <c r="Q256" i="35"/>
  <c r="Q257" i="35"/>
  <c r="Q258" i="35"/>
  <c r="Q259" i="35"/>
  <c r="Q260" i="35"/>
  <c r="Q261" i="35"/>
  <c r="Q262" i="35"/>
  <c r="Q263" i="35"/>
  <c r="Q264" i="35"/>
  <c r="Q265" i="35"/>
  <c r="Q266" i="35"/>
  <c r="Q267" i="35"/>
  <c r="Q268" i="35"/>
  <c r="Q269" i="35"/>
  <c r="Q270" i="35"/>
  <c r="Q271" i="35"/>
  <c r="Q272" i="35"/>
  <c r="Q273" i="35"/>
  <c r="Q274" i="35"/>
  <c r="Q275" i="35"/>
  <c r="B272" i="35"/>
  <c r="A272" i="35"/>
  <c r="P271" i="35"/>
  <c r="B271" i="35"/>
  <c r="A271" i="35"/>
  <c r="P270" i="35"/>
  <c r="B270" i="35"/>
  <c r="A270" i="35"/>
  <c r="P269" i="35"/>
  <c r="B269" i="35"/>
  <c r="A269" i="35"/>
  <c r="P268" i="35"/>
  <c r="B268" i="35"/>
  <c r="A268" i="35"/>
  <c r="P267" i="35"/>
  <c r="B267" i="35"/>
  <c r="A267" i="35"/>
  <c r="P266" i="35"/>
  <c r="B266" i="35"/>
  <c r="A266" i="35"/>
  <c r="P265" i="35"/>
  <c r="B265" i="35"/>
  <c r="A265" i="35"/>
  <c r="P264" i="35"/>
  <c r="B264" i="35"/>
  <c r="A264" i="35"/>
  <c r="P263" i="35"/>
  <c r="B263" i="35"/>
  <c r="A263" i="35"/>
  <c r="P262" i="35"/>
  <c r="B262" i="35"/>
  <c r="A262" i="35"/>
  <c r="P261" i="35"/>
  <c r="B261" i="35"/>
  <c r="A261" i="35"/>
  <c r="P260" i="35"/>
  <c r="B260" i="35"/>
  <c r="A260" i="35"/>
  <c r="P259" i="35"/>
  <c r="B259" i="35"/>
  <c r="A259" i="35"/>
  <c r="P258" i="35"/>
  <c r="B258" i="35"/>
  <c r="A258" i="35"/>
  <c r="P257" i="35"/>
  <c r="B257" i="35"/>
  <c r="A257" i="35"/>
  <c r="P256" i="35"/>
  <c r="B256" i="35"/>
  <c r="A256" i="35"/>
  <c r="P255" i="35"/>
  <c r="B255" i="35"/>
  <c r="A255" i="35"/>
  <c r="P254" i="35"/>
  <c r="B254" i="35"/>
  <c r="A254" i="35"/>
  <c r="P253" i="35"/>
  <c r="B253" i="35"/>
  <c r="A253" i="35"/>
  <c r="P252" i="35"/>
  <c r="B252" i="35"/>
  <c r="A252" i="35"/>
  <c r="P251" i="35"/>
  <c r="B251" i="35"/>
  <c r="A251" i="35"/>
  <c r="P250" i="35"/>
  <c r="B250" i="35"/>
  <c r="A250" i="35"/>
  <c r="P249" i="35"/>
  <c r="B249" i="35"/>
  <c r="A249" i="35"/>
  <c r="P248" i="35"/>
  <c r="B248" i="35"/>
  <c r="A248" i="35"/>
  <c r="P247" i="35"/>
  <c r="B247" i="35"/>
  <c r="A247" i="35"/>
  <c r="P246" i="35"/>
  <c r="B246" i="35"/>
  <c r="A246" i="35"/>
  <c r="P245" i="35"/>
  <c r="B245" i="35"/>
  <c r="A245" i="35"/>
  <c r="P244" i="35"/>
  <c r="B244" i="35"/>
  <c r="A244" i="35"/>
  <c r="P243" i="35"/>
  <c r="B243" i="35"/>
  <c r="A243" i="35"/>
  <c r="P242" i="35"/>
  <c r="H242" i="35"/>
  <c r="B242" i="35"/>
  <c r="A242" i="35"/>
  <c r="P241" i="35"/>
  <c r="H241" i="35"/>
  <c r="B241" i="35"/>
  <c r="A241" i="35"/>
  <c r="P240" i="35"/>
  <c r="H240" i="35"/>
  <c r="B240" i="35"/>
  <c r="A240" i="35"/>
  <c r="P239" i="35"/>
  <c r="H239" i="35"/>
  <c r="B239" i="35"/>
  <c r="A239" i="35"/>
  <c r="P238" i="35"/>
  <c r="H238" i="35"/>
  <c r="B238" i="35"/>
  <c r="A238" i="35"/>
  <c r="AJ237" i="35"/>
  <c r="AI237" i="35"/>
  <c r="AH237" i="35"/>
  <c r="AG237" i="35"/>
  <c r="P237" i="35"/>
  <c r="H237" i="35"/>
  <c r="C202" i="35"/>
  <c r="C203" i="35"/>
  <c r="C204" i="35"/>
  <c r="C205" i="35"/>
  <c r="C206" i="35"/>
  <c r="C207" i="35"/>
  <c r="C208" i="35"/>
  <c r="C209" i="35"/>
  <c r="C210" i="35"/>
  <c r="C211" i="35"/>
  <c r="C212" i="35"/>
  <c r="C213" i="35"/>
  <c r="C214" i="35"/>
  <c r="C215" i="35"/>
  <c r="C216" i="35"/>
  <c r="C217" i="35"/>
  <c r="C218" i="35"/>
  <c r="C219" i="35"/>
  <c r="C220" i="35"/>
  <c r="C221" i="35"/>
  <c r="C222" i="35"/>
  <c r="C223" i="35"/>
  <c r="C224" i="35"/>
  <c r="C225" i="35"/>
  <c r="C226" i="35"/>
  <c r="C227" i="35"/>
  <c r="C228" i="35"/>
  <c r="C229" i="35"/>
  <c r="C230" i="35"/>
  <c r="C231" i="35"/>
  <c r="C232" i="35"/>
  <c r="C233" i="35"/>
  <c r="C234" i="35"/>
  <c r="C235" i="35"/>
  <c r="C236" i="35"/>
  <c r="C237" i="35"/>
  <c r="B237" i="35"/>
  <c r="A237" i="35"/>
  <c r="AJ236" i="35"/>
  <c r="AI236" i="35"/>
  <c r="AH236" i="35"/>
  <c r="AG236" i="35"/>
  <c r="P236" i="35"/>
  <c r="H236" i="35"/>
  <c r="B236" i="35"/>
  <c r="A236" i="35"/>
  <c r="AJ235" i="35"/>
  <c r="AI235" i="35"/>
  <c r="AH235" i="35"/>
  <c r="AG235" i="35"/>
  <c r="P235" i="35"/>
  <c r="H235" i="35"/>
  <c r="B235" i="35"/>
  <c r="A235" i="35"/>
  <c r="AJ234" i="35"/>
  <c r="AI234" i="35"/>
  <c r="AH234" i="35"/>
  <c r="AG234" i="35"/>
  <c r="P234" i="35"/>
  <c r="H234" i="35"/>
  <c r="B234" i="35"/>
  <c r="A234" i="35"/>
  <c r="AJ233" i="35"/>
  <c r="AI233" i="35"/>
  <c r="AH233" i="35"/>
  <c r="AG233" i="35"/>
  <c r="P233" i="35"/>
  <c r="H233" i="35"/>
  <c r="B233" i="35"/>
  <c r="A233" i="35"/>
  <c r="AJ232" i="35"/>
  <c r="AI232" i="35"/>
  <c r="AH232" i="35"/>
  <c r="AG232" i="35"/>
  <c r="P232" i="35"/>
  <c r="H232" i="35"/>
  <c r="B232" i="35"/>
  <c r="A232" i="35"/>
  <c r="AJ231" i="35"/>
  <c r="AI231" i="35"/>
  <c r="AH231" i="35"/>
  <c r="AG231" i="35"/>
  <c r="P231" i="35"/>
  <c r="H231" i="35"/>
  <c r="B231" i="35"/>
  <c r="A231" i="35"/>
  <c r="AJ230" i="35"/>
  <c r="AI230" i="35"/>
  <c r="AH230" i="35"/>
  <c r="AG230" i="35"/>
  <c r="P230" i="35"/>
  <c r="H230" i="35"/>
  <c r="B230" i="35"/>
  <c r="A230" i="35"/>
  <c r="AJ229" i="35"/>
  <c r="AI229" i="35"/>
  <c r="AH229" i="35"/>
  <c r="AG229" i="35"/>
  <c r="P229" i="35"/>
  <c r="H229" i="35"/>
  <c r="B229" i="35"/>
  <c r="A229" i="35"/>
  <c r="AJ228" i="35"/>
  <c r="AI228" i="35"/>
  <c r="AH228" i="35"/>
  <c r="AG228" i="35"/>
  <c r="P228" i="35"/>
  <c r="H228" i="35"/>
  <c r="B228" i="35"/>
  <c r="A228" i="35"/>
  <c r="AJ227" i="35"/>
  <c r="AI227" i="35"/>
  <c r="AH227" i="35"/>
  <c r="AG227" i="35"/>
  <c r="P227" i="35"/>
  <c r="H227" i="35"/>
  <c r="B227" i="35"/>
  <c r="A227" i="35"/>
  <c r="AJ226" i="35"/>
  <c r="AI226" i="35"/>
  <c r="AH226" i="35"/>
  <c r="AG226" i="35"/>
  <c r="P226" i="35"/>
  <c r="H226" i="35"/>
  <c r="B226" i="35"/>
  <c r="A226" i="35"/>
  <c r="AJ225" i="35"/>
  <c r="AI225" i="35"/>
  <c r="AH225" i="35"/>
  <c r="AG225" i="35"/>
  <c r="P225" i="35"/>
  <c r="H225" i="35"/>
  <c r="B225" i="35"/>
  <c r="A225" i="35"/>
  <c r="AJ224" i="35"/>
  <c r="AI224" i="35"/>
  <c r="AH224" i="35"/>
  <c r="AG224" i="35"/>
  <c r="P224" i="35"/>
  <c r="H224" i="35"/>
  <c r="B224" i="35"/>
  <c r="A224" i="35"/>
  <c r="AJ223" i="35"/>
  <c r="AI223" i="35"/>
  <c r="AH223" i="35"/>
  <c r="AG223" i="35"/>
  <c r="P223" i="35"/>
  <c r="H223" i="35"/>
  <c r="B223" i="35"/>
  <c r="A223" i="35"/>
  <c r="AJ222" i="35"/>
  <c r="AI222" i="35"/>
  <c r="AH222" i="35"/>
  <c r="AG222" i="35"/>
  <c r="P222" i="35"/>
  <c r="H222" i="35"/>
  <c r="B222" i="35"/>
  <c r="A222" i="35"/>
  <c r="AJ221" i="35"/>
  <c r="AI221" i="35"/>
  <c r="AH221" i="35"/>
  <c r="AG221" i="35"/>
  <c r="P221" i="35"/>
  <c r="H221" i="35"/>
  <c r="B221" i="35"/>
  <c r="A221" i="35"/>
  <c r="AJ220" i="35"/>
  <c r="AI220" i="35"/>
  <c r="AH220" i="35"/>
  <c r="AG220" i="35"/>
  <c r="P220" i="35"/>
  <c r="H220" i="35"/>
  <c r="B220" i="35"/>
  <c r="A220" i="35"/>
  <c r="AJ219" i="35"/>
  <c r="AI219" i="35"/>
  <c r="AH219" i="35"/>
  <c r="AG219" i="35"/>
  <c r="P219" i="35"/>
  <c r="H219" i="35"/>
  <c r="B219" i="35"/>
  <c r="A219" i="35"/>
  <c r="AJ218" i="35"/>
  <c r="AI218" i="35"/>
  <c r="AH218" i="35"/>
  <c r="AG218" i="35"/>
  <c r="P218" i="35"/>
  <c r="H218" i="35"/>
  <c r="B218" i="35"/>
  <c r="A218" i="35"/>
  <c r="AJ217" i="35"/>
  <c r="AI217" i="35"/>
  <c r="AH217" i="35"/>
  <c r="AG217" i="35"/>
  <c r="P217" i="35"/>
  <c r="J217" i="35"/>
  <c r="H217" i="35"/>
  <c r="B217" i="35"/>
  <c r="A217" i="35"/>
  <c r="AJ216" i="35"/>
  <c r="AI216" i="35"/>
  <c r="AH216" i="35"/>
  <c r="AG216" i="35"/>
  <c r="P216" i="35"/>
  <c r="J216" i="35"/>
  <c r="H216" i="35"/>
  <c r="B216" i="35"/>
  <c r="A216" i="35"/>
  <c r="AE215" i="35"/>
  <c r="AJ215" i="35"/>
  <c r="AI215" i="35"/>
  <c r="AH215" i="35"/>
  <c r="AG215" i="35"/>
  <c r="P215" i="35"/>
  <c r="J215" i="35"/>
  <c r="H215" i="35"/>
  <c r="B215" i="35"/>
  <c r="A215" i="35"/>
  <c r="AE214" i="35"/>
  <c r="AJ214" i="35"/>
  <c r="AI214" i="35"/>
  <c r="AH214" i="35"/>
  <c r="AG214" i="35"/>
  <c r="P214" i="35"/>
  <c r="J214" i="35"/>
  <c r="H214" i="35"/>
  <c r="B214" i="35"/>
  <c r="A214" i="35"/>
  <c r="AE213" i="35"/>
  <c r="AJ213" i="35"/>
  <c r="AI213" i="35"/>
  <c r="AH213" i="35"/>
  <c r="AG213" i="35"/>
  <c r="P213" i="35"/>
  <c r="J213" i="35"/>
  <c r="H213" i="35"/>
  <c r="B213" i="35"/>
  <c r="A213" i="35"/>
  <c r="AE212" i="35"/>
  <c r="AJ212" i="35"/>
  <c r="AI212" i="35"/>
  <c r="AH212" i="35"/>
  <c r="AG212" i="35"/>
  <c r="P212" i="35"/>
  <c r="J212" i="35"/>
  <c r="H212" i="35"/>
  <c r="B212" i="35"/>
  <c r="A212" i="35"/>
  <c r="AE211" i="35"/>
  <c r="AJ211" i="35"/>
  <c r="AI211" i="35"/>
  <c r="AH211" i="35"/>
  <c r="AG211" i="35"/>
  <c r="P211" i="35"/>
  <c r="J211" i="35"/>
  <c r="H211" i="35"/>
  <c r="B211" i="35"/>
  <c r="A211" i="35"/>
  <c r="AE210" i="35"/>
  <c r="AJ210" i="35"/>
  <c r="AI210" i="35"/>
  <c r="AH210" i="35"/>
  <c r="AG210" i="35"/>
  <c r="P210" i="35"/>
  <c r="J210" i="35"/>
  <c r="H210" i="35"/>
  <c r="B210" i="35"/>
  <c r="A210" i="35"/>
  <c r="AE209" i="35"/>
  <c r="AJ209" i="35"/>
  <c r="AI209" i="35"/>
  <c r="AH209" i="35"/>
  <c r="AG209" i="35"/>
  <c r="P209" i="35"/>
  <c r="J209" i="35"/>
  <c r="H209" i="35"/>
  <c r="B209" i="35"/>
  <c r="A209" i="35"/>
  <c r="K208" i="35"/>
  <c r="T208" i="35"/>
  <c r="AM208" i="35"/>
  <c r="AL208" i="35"/>
  <c r="AK208" i="35"/>
  <c r="AE208" i="35"/>
  <c r="AJ208" i="35"/>
  <c r="AI208" i="35"/>
  <c r="AH208" i="35"/>
  <c r="AG208" i="35"/>
  <c r="AF208" i="35"/>
  <c r="S208" i="35"/>
  <c r="AD208" i="35"/>
  <c r="AB208" i="35"/>
  <c r="AA208" i="35"/>
  <c r="Z208" i="35"/>
  <c r="Y208" i="35"/>
  <c r="V208" i="35"/>
  <c r="P208" i="35"/>
  <c r="N208" i="35"/>
  <c r="M208" i="35"/>
  <c r="J208" i="35"/>
  <c r="H208" i="35"/>
  <c r="B208" i="35"/>
  <c r="A208" i="35"/>
  <c r="K207" i="35"/>
  <c r="T207" i="35"/>
  <c r="AM207" i="35"/>
  <c r="AL207" i="35"/>
  <c r="AK207" i="35"/>
  <c r="AE207" i="35"/>
  <c r="AJ207" i="35"/>
  <c r="AI207" i="35"/>
  <c r="AH207" i="35"/>
  <c r="AG207" i="35"/>
  <c r="AF207" i="35"/>
  <c r="S207" i="35"/>
  <c r="AD207" i="35"/>
  <c r="AB207" i="35"/>
  <c r="AA207" i="35"/>
  <c r="Z207" i="35"/>
  <c r="Y207" i="35"/>
  <c r="V207" i="35"/>
  <c r="P207" i="35"/>
  <c r="N207" i="35"/>
  <c r="M207" i="35"/>
  <c r="J207" i="35"/>
  <c r="H207" i="35"/>
  <c r="B207" i="35"/>
  <c r="A207" i="35"/>
  <c r="K206" i="35"/>
  <c r="T206" i="35"/>
  <c r="AM206" i="35"/>
  <c r="AL206" i="35"/>
  <c r="AK206" i="35"/>
  <c r="AE206" i="35"/>
  <c r="AJ206" i="35"/>
  <c r="AI206" i="35"/>
  <c r="AH206" i="35"/>
  <c r="AG206" i="35"/>
  <c r="AF206" i="35"/>
  <c r="S206" i="35"/>
  <c r="AD206" i="35"/>
  <c r="AB206" i="35"/>
  <c r="AA206" i="35"/>
  <c r="Z206" i="35"/>
  <c r="Y206" i="35"/>
  <c r="V206" i="35"/>
  <c r="P206" i="35"/>
  <c r="N206" i="35"/>
  <c r="M206" i="35"/>
  <c r="J206" i="35"/>
  <c r="H206" i="35"/>
  <c r="B206" i="35"/>
  <c r="A206" i="35"/>
  <c r="K205" i="35"/>
  <c r="T205" i="35"/>
  <c r="AM205" i="35"/>
  <c r="AL205" i="35"/>
  <c r="AK205" i="35"/>
  <c r="AE205" i="35"/>
  <c r="AJ205" i="35"/>
  <c r="AI205" i="35"/>
  <c r="AH205" i="35"/>
  <c r="AG205" i="35"/>
  <c r="AF205" i="35"/>
  <c r="S205" i="35"/>
  <c r="AD205" i="35"/>
  <c r="AB205" i="35"/>
  <c r="AA205" i="35"/>
  <c r="Z205" i="35"/>
  <c r="Y205" i="35"/>
  <c r="V205" i="35"/>
  <c r="P205" i="35"/>
  <c r="N205" i="35"/>
  <c r="M205" i="35"/>
  <c r="J205" i="35"/>
  <c r="H205" i="35"/>
  <c r="B205" i="35"/>
  <c r="A205" i="35"/>
  <c r="K204" i="35"/>
  <c r="T204" i="35"/>
  <c r="AM204" i="35"/>
  <c r="AL204" i="35"/>
  <c r="AK204" i="35"/>
  <c r="AE204" i="35"/>
  <c r="AJ204" i="35"/>
  <c r="AI204" i="35"/>
  <c r="AH204" i="35"/>
  <c r="AG204" i="35"/>
  <c r="AF204" i="35"/>
  <c r="S204" i="35"/>
  <c r="AD204" i="35"/>
  <c r="AB204" i="35"/>
  <c r="AA204" i="35"/>
  <c r="Z204" i="35"/>
  <c r="Y204" i="35"/>
  <c r="V204" i="35"/>
  <c r="P204" i="35"/>
  <c r="N204" i="35"/>
  <c r="M204" i="35"/>
  <c r="J204" i="35"/>
  <c r="H204" i="35"/>
  <c r="B204" i="35"/>
  <c r="A204" i="35"/>
  <c r="K203" i="35"/>
  <c r="T203" i="35"/>
  <c r="AM203" i="35"/>
  <c r="AL203" i="35"/>
  <c r="AK203" i="35"/>
  <c r="AE203" i="35"/>
  <c r="AJ203" i="35"/>
  <c r="AI203" i="35"/>
  <c r="AH203" i="35"/>
  <c r="AG203" i="35"/>
  <c r="AF203" i="35"/>
  <c r="S203" i="35"/>
  <c r="AD203" i="35"/>
  <c r="AB203" i="35"/>
  <c r="AA203" i="35"/>
  <c r="Z203" i="35"/>
  <c r="Y203" i="35"/>
  <c r="V203" i="35"/>
  <c r="P203" i="35"/>
  <c r="N203" i="35"/>
  <c r="M203" i="35"/>
  <c r="J203" i="35"/>
  <c r="H203" i="35"/>
  <c r="B203" i="35"/>
  <c r="A203" i="35"/>
  <c r="K202" i="35"/>
  <c r="T202" i="35"/>
  <c r="AM202" i="35"/>
  <c r="AL202" i="35"/>
  <c r="AK202" i="35"/>
  <c r="AE202" i="35"/>
  <c r="AJ202" i="35"/>
  <c r="AI202" i="35"/>
  <c r="AH202" i="35"/>
  <c r="AG202" i="35"/>
  <c r="AF202" i="35"/>
  <c r="S202" i="35"/>
  <c r="AD202" i="35"/>
  <c r="AB202" i="35"/>
  <c r="AA202" i="35"/>
  <c r="Z202" i="35"/>
  <c r="Y202" i="35"/>
  <c r="V202" i="35"/>
  <c r="P202" i="35"/>
  <c r="N202" i="35"/>
  <c r="M202" i="35"/>
  <c r="J202" i="35"/>
  <c r="H202" i="35"/>
  <c r="B202" i="35"/>
  <c r="A202" i="35"/>
  <c r="K201" i="35"/>
  <c r="T201" i="35"/>
  <c r="AM201" i="35"/>
  <c r="AL201" i="35"/>
  <c r="AK201" i="35"/>
  <c r="AE201" i="35"/>
  <c r="AJ201" i="35"/>
  <c r="AI201" i="35"/>
  <c r="AH201" i="35"/>
  <c r="AG201" i="35"/>
  <c r="AF201" i="35"/>
  <c r="S201" i="35"/>
  <c r="AD201" i="35"/>
  <c r="AB201" i="35"/>
  <c r="AA201" i="35"/>
  <c r="Z201" i="35"/>
  <c r="Y201" i="35"/>
  <c r="V201" i="35"/>
  <c r="P201" i="35"/>
  <c r="N201" i="35"/>
  <c r="M201" i="35"/>
  <c r="I201" i="35"/>
  <c r="J201" i="35"/>
  <c r="H201" i="35"/>
  <c r="B201" i="35"/>
  <c r="A201" i="35"/>
  <c r="K200" i="35"/>
  <c r="T200" i="35"/>
  <c r="AM200" i="35"/>
  <c r="AL200" i="35"/>
  <c r="AK200" i="35"/>
  <c r="AE200" i="35"/>
  <c r="AJ200" i="35"/>
  <c r="AI200" i="35"/>
  <c r="AH200" i="35"/>
  <c r="AG200" i="35"/>
  <c r="AF200" i="35"/>
  <c r="S200" i="35"/>
  <c r="AD200" i="35"/>
  <c r="AB200" i="35"/>
  <c r="AA200" i="35"/>
  <c r="Z200" i="35"/>
  <c r="Y200" i="35"/>
  <c r="V200" i="35"/>
  <c r="R200" i="35"/>
  <c r="P200" i="35"/>
  <c r="N200" i="35"/>
  <c r="M200" i="35"/>
  <c r="I200" i="35"/>
  <c r="J200" i="35"/>
  <c r="H200" i="35"/>
  <c r="B200" i="35"/>
  <c r="A200" i="35"/>
  <c r="K199" i="35"/>
  <c r="T199" i="35"/>
  <c r="AM199" i="35"/>
  <c r="AL199" i="35"/>
  <c r="AK199" i="35"/>
  <c r="AE199" i="35"/>
  <c r="AJ199" i="35"/>
  <c r="AI199" i="35"/>
  <c r="AH199" i="35"/>
  <c r="AG199" i="35"/>
  <c r="AF199" i="35"/>
  <c r="S199" i="35"/>
  <c r="AD199" i="35"/>
  <c r="AB199" i="35"/>
  <c r="AA199" i="35"/>
  <c r="Z199" i="35"/>
  <c r="Y199" i="35"/>
  <c r="V199" i="35"/>
  <c r="R199" i="35"/>
  <c r="P199" i="35"/>
  <c r="N199" i="35"/>
  <c r="M199" i="35"/>
  <c r="I199" i="35"/>
  <c r="J199" i="35"/>
  <c r="H199" i="35"/>
  <c r="B199" i="35"/>
  <c r="A199" i="35"/>
  <c r="K198" i="35"/>
  <c r="T198" i="35"/>
  <c r="AM198" i="35"/>
  <c r="AL198" i="35"/>
  <c r="AK198" i="35"/>
  <c r="AE198" i="35"/>
  <c r="AJ198" i="35"/>
  <c r="AI198" i="35"/>
  <c r="AH198" i="35"/>
  <c r="AG198" i="35"/>
  <c r="AF198" i="35"/>
  <c r="S198" i="35"/>
  <c r="AD198" i="35"/>
  <c r="AB198" i="35"/>
  <c r="AA198" i="35"/>
  <c r="Z198" i="35"/>
  <c r="Y198" i="35"/>
  <c r="V198" i="35"/>
  <c r="R198" i="35"/>
  <c r="P198" i="35"/>
  <c r="N198" i="35"/>
  <c r="M198" i="35"/>
  <c r="I198" i="35"/>
  <c r="J198" i="35"/>
  <c r="H198" i="35"/>
  <c r="B198" i="35"/>
  <c r="A198" i="35"/>
  <c r="K197" i="35"/>
  <c r="T197" i="35"/>
  <c r="AM197" i="35"/>
  <c r="AL197" i="35"/>
  <c r="AK197" i="35"/>
  <c r="AE197" i="35"/>
  <c r="AJ197" i="35"/>
  <c r="AI197" i="35"/>
  <c r="AH197" i="35"/>
  <c r="AG197" i="35"/>
  <c r="AF197" i="35"/>
  <c r="S197" i="35"/>
  <c r="AD197" i="35"/>
  <c r="AB197" i="35"/>
  <c r="AA197" i="35"/>
  <c r="Z197" i="35"/>
  <c r="Y197" i="35"/>
  <c r="V197" i="35"/>
  <c r="R197" i="35"/>
  <c r="P197" i="35"/>
  <c r="N197" i="35"/>
  <c r="M197" i="35"/>
  <c r="I197" i="35"/>
  <c r="J197" i="35"/>
  <c r="H197" i="35"/>
  <c r="B197" i="35"/>
  <c r="A197" i="35"/>
  <c r="K196" i="35"/>
  <c r="T196" i="35"/>
  <c r="AM196" i="35"/>
  <c r="AL196" i="35"/>
  <c r="AK196" i="35"/>
  <c r="AE196" i="35"/>
  <c r="AJ196" i="35"/>
  <c r="AI196" i="35"/>
  <c r="AH196" i="35"/>
  <c r="AG196" i="35"/>
  <c r="AF196" i="35"/>
  <c r="S196" i="35"/>
  <c r="AD196" i="35"/>
  <c r="AB196" i="35"/>
  <c r="AA196" i="35"/>
  <c r="Z196" i="35"/>
  <c r="Y196" i="35"/>
  <c r="V196" i="35"/>
  <c r="R196" i="35"/>
  <c r="P196" i="35"/>
  <c r="N196" i="35"/>
  <c r="M196" i="35"/>
  <c r="I196" i="35"/>
  <c r="J196" i="35"/>
  <c r="H196" i="35"/>
  <c r="B196" i="35"/>
  <c r="A196" i="35"/>
  <c r="K195" i="35"/>
  <c r="T195" i="35"/>
  <c r="AM195" i="35"/>
  <c r="AL195" i="35"/>
  <c r="AK195" i="35"/>
  <c r="AE195" i="35"/>
  <c r="AJ195" i="35"/>
  <c r="AI195" i="35"/>
  <c r="AH195" i="35"/>
  <c r="AG195" i="35"/>
  <c r="AF195" i="35"/>
  <c r="S195" i="35"/>
  <c r="AD195" i="35"/>
  <c r="AB195" i="35"/>
  <c r="AA195" i="35"/>
  <c r="Z195" i="35"/>
  <c r="Y195" i="35"/>
  <c r="V195" i="35"/>
  <c r="R195" i="35"/>
  <c r="P195" i="35"/>
  <c r="N195" i="35"/>
  <c r="M195" i="35"/>
  <c r="I195" i="35"/>
  <c r="J195" i="35"/>
  <c r="H195" i="35"/>
  <c r="B195" i="35"/>
  <c r="A195" i="35"/>
  <c r="K194" i="35"/>
  <c r="T194" i="35"/>
  <c r="AM194" i="35"/>
  <c r="AL194" i="35"/>
  <c r="AK194" i="35"/>
  <c r="AE194" i="35"/>
  <c r="AJ194" i="35"/>
  <c r="AI194" i="35"/>
  <c r="AH194" i="35"/>
  <c r="AG194" i="35"/>
  <c r="AF194" i="35"/>
  <c r="S194" i="35"/>
  <c r="AD194" i="35"/>
  <c r="AB194" i="35"/>
  <c r="AA194" i="35"/>
  <c r="Z194" i="35"/>
  <c r="Y194" i="35"/>
  <c r="V194" i="35"/>
  <c r="R194" i="35"/>
  <c r="P194" i="35"/>
  <c r="N194" i="35"/>
  <c r="M194" i="35"/>
  <c r="I194" i="35"/>
  <c r="J194" i="35"/>
  <c r="H194" i="35"/>
  <c r="B194" i="35"/>
  <c r="A194" i="35"/>
  <c r="K193" i="35"/>
  <c r="T193" i="35"/>
  <c r="AM193" i="35"/>
  <c r="AL193" i="35"/>
  <c r="AK193" i="35"/>
  <c r="AE193" i="35"/>
  <c r="AJ193" i="35"/>
  <c r="AI193" i="35"/>
  <c r="AH193" i="35"/>
  <c r="AG193" i="35"/>
  <c r="AF193" i="35"/>
  <c r="S193" i="35"/>
  <c r="AD193" i="35"/>
  <c r="AB193" i="35"/>
  <c r="AA193" i="35"/>
  <c r="Z193" i="35"/>
  <c r="Y193" i="35"/>
  <c r="V193" i="35"/>
  <c r="R193" i="35"/>
  <c r="P193" i="35"/>
  <c r="N193" i="35"/>
  <c r="M193" i="35"/>
  <c r="I193" i="35"/>
  <c r="J193" i="35"/>
  <c r="H193" i="35"/>
  <c r="B193" i="35"/>
  <c r="A193" i="35"/>
  <c r="K192" i="35"/>
  <c r="T192" i="35"/>
  <c r="AM192" i="35"/>
  <c r="AL192" i="35"/>
  <c r="AK192" i="35"/>
  <c r="AE192" i="35"/>
  <c r="AJ192" i="35"/>
  <c r="AI192" i="35"/>
  <c r="AH192" i="35"/>
  <c r="AG192" i="35"/>
  <c r="AF192" i="35"/>
  <c r="S192" i="35"/>
  <c r="AD192" i="35"/>
  <c r="AB192" i="35"/>
  <c r="AA192" i="35"/>
  <c r="Z192" i="35"/>
  <c r="Y192" i="35"/>
  <c r="V192" i="35"/>
  <c r="R192" i="35"/>
  <c r="P192" i="35"/>
  <c r="N192" i="35"/>
  <c r="M192" i="35"/>
  <c r="I192" i="35"/>
  <c r="J192" i="35"/>
  <c r="H192" i="35"/>
  <c r="B192" i="35"/>
  <c r="A192" i="35"/>
  <c r="K191" i="35"/>
  <c r="T191" i="35"/>
  <c r="AM191" i="35"/>
  <c r="AL191" i="35"/>
  <c r="AK191" i="35"/>
  <c r="AE191" i="35"/>
  <c r="AJ191" i="35"/>
  <c r="AI191" i="35"/>
  <c r="AH191" i="35"/>
  <c r="AG191" i="35"/>
  <c r="AF191" i="35"/>
  <c r="S191" i="35"/>
  <c r="AD191" i="35"/>
  <c r="AB191" i="35"/>
  <c r="AA191" i="35"/>
  <c r="Z191" i="35"/>
  <c r="Y191" i="35"/>
  <c r="V191" i="35"/>
  <c r="R191" i="35"/>
  <c r="P191" i="35"/>
  <c r="N191" i="35"/>
  <c r="M191" i="35"/>
  <c r="I191" i="35"/>
  <c r="J191" i="35"/>
  <c r="H191" i="35"/>
  <c r="B191" i="35"/>
  <c r="A191" i="35"/>
  <c r="K190" i="35"/>
  <c r="T190" i="35"/>
  <c r="AM190" i="35"/>
  <c r="AL190" i="35"/>
  <c r="AK190" i="35"/>
  <c r="AE190" i="35"/>
  <c r="AJ190" i="35"/>
  <c r="AI190" i="35"/>
  <c r="AH190" i="35"/>
  <c r="AG190" i="35"/>
  <c r="AF190" i="35"/>
  <c r="S190" i="35"/>
  <c r="AD190" i="35"/>
  <c r="AB190" i="35"/>
  <c r="AA190" i="35"/>
  <c r="Z190" i="35"/>
  <c r="Y190" i="35"/>
  <c r="V190" i="35"/>
  <c r="R190" i="35"/>
  <c r="P190" i="35"/>
  <c r="N190" i="35"/>
  <c r="M190" i="35"/>
  <c r="I190" i="35"/>
  <c r="J190" i="35"/>
  <c r="H190" i="35"/>
  <c r="B190" i="35"/>
  <c r="A190" i="35"/>
  <c r="K189" i="35"/>
  <c r="T189" i="35"/>
  <c r="AM189" i="35"/>
  <c r="AL189" i="35"/>
  <c r="AK189" i="35"/>
  <c r="AE189" i="35"/>
  <c r="AJ189" i="35"/>
  <c r="AI189" i="35"/>
  <c r="AH189" i="35"/>
  <c r="AG189" i="35"/>
  <c r="AF189" i="35"/>
  <c r="S189" i="35"/>
  <c r="AD189" i="35"/>
  <c r="AB189" i="35"/>
  <c r="AA189" i="35"/>
  <c r="Z189" i="35"/>
  <c r="Y189" i="35"/>
  <c r="V189" i="35"/>
  <c r="R189" i="35"/>
  <c r="P189" i="35"/>
  <c r="N189" i="35"/>
  <c r="M189" i="35"/>
  <c r="I189" i="35"/>
  <c r="J189" i="35"/>
  <c r="H189" i="35"/>
  <c r="B189" i="35"/>
  <c r="A189" i="35"/>
  <c r="K188" i="35"/>
  <c r="T188" i="35"/>
  <c r="AM188" i="35"/>
  <c r="AL188" i="35"/>
  <c r="AK188" i="35"/>
  <c r="AE188" i="35"/>
  <c r="AJ188" i="35"/>
  <c r="AI188" i="35"/>
  <c r="AH188" i="35"/>
  <c r="AG188" i="35"/>
  <c r="AF188" i="35"/>
  <c r="S188" i="35"/>
  <c r="AD188" i="35"/>
  <c r="AB188" i="35"/>
  <c r="AA188" i="35"/>
  <c r="Z188" i="35"/>
  <c r="Y188" i="35"/>
  <c r="V188" i="35"/>
  <c r="R188" i="35"/>
  <c r="P188" i="35"/>
  <c r="N188" i="35"/>
  <c r="M188" i="35"/>
  <c r="I188" i="35"/>
  <c r="J188" i="35"/>
  <c r="H188" i="35"/>
  <c r="B188" i="35"/>
  <c r="A188" i="35"/>
  <c r="K187" i="35"/>
  <c r="T187" i="35"/>
  <c r="AM187" i="35"/>
  <c r="AL187" i="35"/>
  <c r="AK187" i="35"/>
  <c r="AE187" i="35"/>
  <c r="AJ187" i="35"/>
  <c r="AI187" i="35"/>
  <c r="AH187" i="35"/>
  <c r="AG187" i="35"/>
  <c r="AF187" i="35"/>
  <c r="S187" i="35"/>
  <c r="AD187" i="35"/>
  <c r="AB187" i="35"/>
  <c r="AA187" i="35"/>
  <c r="Z187" i="35"/>
  <c r="Y187" i="35"/>
  <c r="V187" i="35"/>
  <c r="R187" i="35"/>
  <c r="P187" i="35"/>
  <c r="N187" i="35"/>
  <c r="M187" i="35"/>
  <c r="I187" i="35"/>
  <c r="J187" i="35"/>
  <c r="H187" i="35"/>
  <c r="B187" i="35"/>
  <c r="A187" i="35"/>
  <c r="K186" i="35"/>
  <c r="T186" i="35"/>
  <c r="AM186" i="35"/>
  <c r="AL186" i="35"/>
  <c r="AK186" i="35"/>
  <c r="AE186" i="35"/>
  <c r="AJ186" i="35"/>
  <c r="AI186" i="35"/>
  <c r="AH186" i="35"/>
  <c r="AG186" i="35"/>
  <c r="AF186" i="35"/>
  <c r="S186" i="35"/>
  <c r="AD186" i="35"/>
  <c r="AB186" i="35"/>
  <c r="AA186" i="35"/>
  <c r="Z186" i="35"/>
  <c r="Y186" i="35"/>
  <c r="V186" i="35"/>
  <c r="R186" i="35"/>
  <c r="P186" i="35"/>
  <c r="N186" i="35"/>
  <c r="M186" i="35"/>
  <c r="I186" i="35"/>
  <c r="J186" i="35"/>
  <c r="H186" i="35"/>
  <c r="B186" i="35"/>
  <c r="A186" i="35"/>
  <c r="K185" i="35"/>
  <c r="T185" i="35"/>
  <c r="AM185" i="35"/>
  <c r="AL185" i="35"/>
  <c r="AK185" i="35"/>
  <c r="AE185" i="35"/>
  <c r="AJ185" i="35"/>
  <c r="AI185" i="35"/>
  <c r="AH185" i="35"/>
  <c r="AG185" i="35"/>
  <c r="AF185" i="35"/>
  <c r="S185" i="35"/>
  <c r="AD185" i="35"/>
  <c r="AB185" i="35"/>
  <c r="AA185" i="35"/>
  <c r="Z185" i="35"/>
  <c r="Y185" i="35"/>
  <c r="V185" i="35"/>
  <c r="R185" i="35"/>
  <c r="P185" i="35"/>
  <c r="N185" i="35"/>
  <c r="M185" i="35"/>
  <c r="I185" i="35"/>
  <c r="J185" i="35"/>
  <c r="H185" i="35"/>
  <c r="B185" i="35"/>
  <c r="A185" i="35"/>
  <c r="K184" i="35"/>
  <c r="T184" i="35"/>
  <c r="AM184" i="35"/>
  <c r="AL184" i="35"/>
  <c r="AK184" i="35"/>
  <c r="AE184" i="35"/>
  <c r="AJ184" i="35"/>
  <c r="AI184" i="35"/>
  <c r="AH184" i="35"/>
  <c r="AG184" i="35"/>
  <c r="AF184" i="35"/>
  <c r="S184" i="35"/>
  <c r="AD184" i="35"/>
  <c r="AB184" i="35"/>
  <c r="AA184" i="35"/>
  <c r="Z184" i="35"/>
  <c r="Y184" i="35"/>
  <c r="V184" i="35"/>
  <c r="R184" i="35"/>
  <c r="P184" i="35"/>
  <c r="N184" i="35"/>
  <c r="M184" i="35"/>
  <c r="I184" i="35"/>
  <c r="J184" i="35"/>
  <c r="H184" i="35"/>
  <c r="B184" i="35"/>
  <c r="A184" i="35"/>
  <c r="K183" i="35"/>
  <c r="T183" i="35"/>
  <c r="AM183" i="35"/>
  <c r="AL183" i="35"/>
  <c r="AK183" i="35"/>
  <c r="AE183" i="35"/>
  <c r="AJ183" i="35"/>
  <c r="AI183" i="35"/>
  <c r="AH183" i="35"/>
  <c r="AG183" i="35"/>
  <c r="AF183" i="35"/>
  <c r="S183" i="35"/>
  <c r="AD183" i="35"/>
  <c r="AB183" i="35"/>
  <c r="AA183" i="35"/>
  <c r="Z183" i="35"/>
  <c r="Y183" i="35"/>
  <c r="V183" i="35"/>
  <c r="R183" i="35"/>
  <c r="P183" i="35"/>
  <c r="N183" i="35"/>
  <c r="M183" i="35"/>
  <c r="I183" i="35"/>
  <c r="J183" i="35"/>
  <c r="H183" i="35"/>
  <c r="B183" i="35"/>
  <c r="A183" i="35"/>
  <c r="K182" i="35"/>
  <c r="T182" i="35"/>
  <c r="AM182" i="35"/>
  <c r="AL182" i="35"/>
  <c r="AK182" i="35"/>
  <c r="AE182" i="35"/>
  <c r="AJ182" i="35"/>
  <c r="AI182" i="35"/>
  <c r="AH182" i="35"/>
  <c r="AG182" i="35"/>
  <c r="AF182" i="35"/>
  <c r="S182" i="35"/>
  <c r="AD182" i="35"/>
  <c r="AB182" i="35"/>
  <c r="AA182" i="35"/>
  <c r="Z182" i="35"/>
  <c r="Y182" i="35"/>
  <c r="V182" i="35"/>
  <c r="R182" i="35"/>
  <c r="P182" i="35"/>
  <c r="N182" i="35"/>
  <c r="M182" i="35"/>
  <c r="I182" i="35"/>
  <c r="J182" i="35"/>
  <c r="H182" i="35"/>
  <c r="B182" i="35"/>
  <c r="A182" i="35"/>
  <c r="K181" i="35"/>
  <c r="T181" i="35"/>
  <c r="AM181" i="35"/>
  <c r="AL181" i="35"/>
  <c r="AK181" i="35"/>
  <c r="AE181" i="35"/>
  <c r="AJ181" i="35"/>
  <c r="AI181" i="35"/>
  <c r="AH181" i="35"/>
  <c r="AG181" i="35"/>
  <c r="AF181" i="35"/>
  <c r="S181" i="35"/>
  <c r="AD181" i="35"/>
  <c r="AB181" i="35"/>
  <c r="AA181" i="35"/>
  <c r="Z181" i="35"/>
  <c r="Y181" i="35"/>
  <c r="V181" i="35"/>
  <c r="R181" i="35"/>
  <c r="P181" i="35"/>
  <c r="N181" i="35"/>
  <c r="M181" i="35"/>
  <c r="I181" i="35"/>
  <c r="J181" i="35"/>
  <c r="H181" i="35"/>
  <c r="B181" i="35"/>
  <c r="A181" i="35"/>
  <c r="K180" i="35"/>
  <c r="T180" i="35"/>
  <c r="AM180" i="35"/>
  <c r="AL180" i="35"/>
  <c r="AK180" i="35"/>
  <c r="AE180" i="35"/>
  <c r="AJ180" i="35"/>
  <c r="AI180" i="35"/>
  <c r="AH180" i="35"/>
  <c r="AG180" i="35"/>
  <c r="AF180" i="35"/>
  <c r="S180" i="35"/>
  <c r="AD180" i="35"/>
  <c r="AB180" i="35"/>
  <c r="AA180" i="35"/>
  <c r="Z180" i="35"/>
  <c r="Y180" i="35"/>
  <c r="V180" i="35"/>
  <c r="R180" i="35"/>
  <c r="P180" i="35"/>
  <c r="N180" i="35"/>
  <c r="M180" i="35"/>
  <c r="I180" i="35"/>
  <c r="J180" i="35"/>
  <c r="H180" i="35"/>
  <c r="B180" i="35"/>
  <c r="A180" i="35"/>
  <c r="K179" i="35"/>
  <c r="T179" i="35"/>
  <c r="AM179" i="35"/>
  <c r="AL179" i="35"/>
  <c r="AK179" i="35"/>
  <c r="AE179" i="35"/>
  <c r="AJ179" i="35"/>
  <c r="AI179" i="35"/>
  <c r="AH179" i="35"/>
  <c r="AG179" i="35"/>
  <c r="AF179" i="35"/>
  <c r="S179" i="35"/>
  <c r="AD179" i="35"/>
  <c r="AB179" i="35"/>
  <c r="AA179" i="35"/>
  <c r="Z179" i="35"/>
  <c r="Y179" i="35"/>
  <c r="V179" i="35"/>
  <c r="R179" i="35"/>
  <c r="P179" i="35"/>
  <c r="N179" i="35"/>
  <c r="M179" i="35"/>
  <c r="I179" i="35"/>
  <c r="J179" i="35"/>
  <c r="H179" i="35"/>
  <c r="B179" i="35"/>
  <c r="A179" i="35"/>
  <c r="K178" i="35"/>
  <c r="T178" i="35"/>
  <c r="AM178" i="35"/>
  <c r="AL178" i="35"/>
  <c r="AK178" i="35"/>
  <c r="AE178" i="35"/>
  <c r="AJ178" i="35"/>
  <c r="AI178" i="35"/>
  <c r="AH178" i="35"/>
  <c r="AG178" i="35"/>
  <c r="AF178" i="35"/>
  <c r="S178" i="35"/>
  <c r="AD178" i="35"/>
  <c r="AB178" i="35"/>
  <c r="AA178" i="35"/>
  <c r="Z178" i="35"/>
  <c r="Y178" i="35"/>
  <c r="V178" i="35"/>
  <c r="R178" i="35"/>
  <c r="P178" i="35"/>
  <c r="N178" i="35"/>
  <c r="M178" i="35"/>
  <c r="I178" i="35"/>
  <c r="J178" i="35"/>
  <c r="H178" i="35"/>
  <c r="B178" i="35"/>
  <c r="A178" i="35"/>
  <c r="K177" i="35"/>
  <c r="T177" i="35"/>
  <c r="AM177" i="35"/>
  <c r="AL177" i="35"/>
  <c r="AK177" i="35"/>
  <c r="AE177" i="35"/>
  <c r="AJ177" i="35"/>
  <c r="AI177" i="35"/>
  <c r="AH177" i="35"/>
  <c r="AG177" i="35"/>
  <c r="AF177" i="35"/>
  <c r="S177" i="35"/>
  <c r="AD177" i="35"/>
  <c r="AB177" i="35"/>
  <c r="AA177" i="35"/>
  <c r="Z177" i="35"/>
  <c r="Y177" i="35"/>
  <c r="V177" i="35"/>
  <c r="R177" i="35"/>
  <c r="P177" i="35"/>
  <c r="N177" i="35"/>
  <c r="M177" i="35"/>
  <c r="I177" i="35"/>
  <c r="J177" i="35"/>
  <c r="H177" i="35"/>
  <c r="B177" i="35"/>
  <c r="A177" i="35"/>
  <c r="K176" i="35"/>
  <c r="T176" i="35"/>
  <c r="AM176" i="35"/>
  <c r="AL176" i="35"/>
  <c r="AK176" i="35"/>
  <c r="AE176" i="35"/>
  <c r="AJ176" i="35"/>
  <c r="AI176" i="35"/>
  <c r="AH176" i="35"/>
  <c r="AG176" i="35"/>
  <c r="AF176" i="35"/>
  <c r="S176" i="35"/>
  <c r="AD176" i="35"/>
  <c r="AB176" i="35"/>
  <c r="AA176" i="35"/>
  <c r="Z176" i="35"/>
  <c r="Y176" i="35"/>
  <c r="V176" i="35"/>
  <c r="R176" i="35"/>
  <c r="P176" i="35"/>
  <c r="N176" i="35"/>
  <c r="M176" i="35"/>
  <c r="I176" i="35"/>
  <c r="J176" i="35"/>
  <c r="H176" i="35"/>
  <c r="B176" i="35"/>
  <c r="A176" i="35"/>
  <c r="K175" i="35"/>
  <c r="T175" i="35"/>
  <c r="AM175" i="35"/>
  <c r="AL175" i="35"/>
  <c r="AK175" i="35"/>
  <c r="AE175" i="35"/>
  <c r="AJ175" i="35"/>
  <c r="AI175" i="35"/>
  <c r="AH175" i="35"/>
  <c r="AG175" i="35"/>
  <c r="AF175" i="35"/>
  <c r="S175" i="35"/>
  <c r="AD175" i="35"/>
  <c r="AB175" i="35"/>
  <c r="AA175" i="35"/>
  <c r="Z175" i="35"/>
  <c r="Y175" i="35"/>
  <c r="V175" i="35"/>
  <c r="R175" i="35"/>
  <c r="P175" i="35"/>
  <c r="N175" i="35"/>
  <c r="M175" i="35"/>
  <c r="I175" i="35"/>
  <c r="J175" i="35"/>
  <c r="H175" i="35"/>
  <c r="B175" i="35"/>
  <c r="A175" i="35"/>
  <c r="K174" i="35"/>
  <c r="T174" i="35"/>
  <c r="AM174" i="35"/>
  <c r="AL174" i="35"/>
  <c r="AK174" i="35"/>
  <c r="AE174" i="35"/>
  <c r="AJ174" i="35"/>
  <c r="AI174" i="35"/>
  <c r="AH174" i="35"/>
  <c r="AG174" i="35"/>
  <c r="AF174" i="35"/>
  <c r="S174" i="35"/>
  <c r="AD174" i="35"/>
  <c r="AB174" i="35"/>
  <c r="AA174" i="35"/>
  <c r="Z174" i="35"/>
  <c r="Y174" i="35"/>
  <c r="V174" i="35"/>
  <c r="R174" i="35"/>
  <c r="P174" i="35"/>
  <c r="N174" i="35"/>
  <c r="M174" i="35"/>
  <c r="I174" i="35"/>
  <c r="J174" i="35"/>
  <c r="H174" i="35"/>
  <c r="B174" i="35"/>
  <c r="A174" i="35"/>
  <c r="K173" i="35"/>
  <c r="T173" i="35"/>
  <c r="AM173" i="35"/>
  <c r="AL173" i="35"/>
  <c r="AK173" i="35"/>
  <c r="AE173" i="35"/>
  <c r="AJ173" i="35"/>
  <c r="AI173" i="35"/>
  <c r="AH173" i="35"/>
  <c r="AG173" i="35"/>
  <c r="AF173" i="35"/>
  <c r="S173" i="35"/>
  <c r="AD173" i="35"/>
  <c r="AB173" i="35"/>
  <c r="AA173" i="35"/>
  <c r="Z173" i="35"/>
  <c r="Y173" i="35"/>
  <c r="V173" i="35"/>
  <c r="R173" i="35"/>
  <c r="P173" i="35"/>
  <c r="N173" i="35"/>
  <c r="M173" i="35"/>
  <c r="I173" i="35"/>
  <c r="J173" i="35"/>
  <c r="H173" i="35"/>
  <c r="B173" i="35"/>
  <c r="A173" i="35"/>
  <c r="K172" i="35"/>
  <c r="T172" i="35"/>
  <c r="AM172" i="35"/>
  <c r="AL172" i="35"/>
  <c r="AK172" i="35"/>
  <c r="AE172" i="35"/>
  <c r="AJ172" i="35"/>
  <c r="AI172" i="35"/>
  <c r="AH172" i="35"/>
  <c r="AG172" i="35"/>
  <c r="AF172" i="35"/>
  <c r="S172" i="35"/>
  <c r="AD172" i="35"/>
  <c r="AB172" i="35"/>
  <c r="AA172" i="35"/>
  <c r="Z172" i="35"/>
  <c r="Y172" i="35"/>
  <c r="V172" i="35"/>
  <c r="R172" i="35"/>
  <c r="P172" i="35"/>
  <c r="N172" i="35"/>
  <c r="M172" i="35"/>
  <c r="I172" i="35"/>
  <c r="J172" i="35"/>
  <c r="H172" i="35"/>
  <c r="B172" i="35"/>
  <c r="A172" i="35"/>
  <c r="K171" i="35"/>
  <c r="T171" i="35"/>
  <c r="AM171" i="35"/>
  <c r="AL171" i="35"/>
  <c r="AK171" i="35"/>
  <c r="AE171" i="35"/>
  <c r="AJ171" i="35"/>
  <c r="AI171" i="35"/>
  <c r="AH171" i="35"/>
  <c r="AG171" i="35"/>
  <c r="AF171" i="35"/>
  <c r="S171" i="35"/>
  <c r="AD171" i="35"/>
  <c r="AB171" i="35"/>
  <c r="AA171" i="35"/>
  <c r="Z171" i="35"/>
  <c r="Y171" i="35"/>
  <c r="V171" i="35"/>
  <c r="R171" i="35"/>
  <c r="P171" i="35"/>
  <c r="N171" i="35"/>
  <c r="M171" i="35"/>
  <c r="I171" i="35"/>
  <c r="J171" i="35"/>
  <c r="H171" i="35"/>
  <c r="B171" i="35"/>
  <c r="A171" i="35"/>
  <c r="K170" i="35"/>
  <c r="T170" i="35"/>
  <c r="AM170" i="35"/>
  <c r="AL170" i="35"/>
  <c r="AK170" i="35"/>
  <c r="AE170" i="35"/>
  <c r="AJ170" i="35"/>
  <c r="AI170" i="35"/>
  <c r="AH170" i="35"/>
  <c r="AG170" i="35"/>
  <c r="AF170" i="35"/>
  <c r="S170" i="35"/>
  <c r="AD170" i="35"/>
  <c r="AB170" i="35"/>
  <c r="AA170" i="35"/>
  <c r="Z170" i="35"/>
  <c r="Y170" i="35"/>
  <c r="V170" i="35"/>
  <c r="R170" i="35"/>
  <c r="P170" i="35"/>
  <c r="N170" i="35"/>
  <c r="M170" i="35"/>
  <c r="I170" i="35"/>
  <c r="J170" i="35"/>
  <c r="H170" i="35"/>
  <c r="B170" i="35"/>
  <c r="A170" i="35"/>
  <c r="K169" i="35"/>
  <c r="T169" i="35"/>
  <c r="AM169" i="35"/>
  <c r="AL169" i="35"/>
  <c r="AK169" i="35"/>
  <c r="AE169" i="35"/>
  <c r="AJ169" i="35"/>
  <c r="AI169" i="35"/>
  <c r="AH169" i="35"/>
  <c r="AG169" i="35"/>
  <c r="AF169" i="35"/>
  <c r="S169" i="35"/>
  <c r="AD169" i="35"/>
  <c r="AB169" i="35"/>
  <c r="AA169" i="35"/>
  <c r="Z169" i="35"/>
  <c r="Y169" i="35"/>
  <c r="V169" i="35"/>
  <c r="R169" i="35"/>
  <c r="P169" i="35"/>
  <c r="N169" i="35"/>
  <c r="M169" i="35"/>
  <c r="I169" i="35"/>
  <c r="J169" i="35"/>
  <c r="H169" i="35"/>
  <c r="B169" i="35"/>
  <c r="A169" i="35"/>
  <c r="K168" i="35"/>
  <c r="T168" i="35"/>
  <c r="AM168" i="35"/>
  <c r="AL168" i="35"/>
  <c r="AK168" i="35"/>
  <c r="AE168" i="35"/>
  <c r="AJ168" i="35"/>
  <c r="AI168" i="35"/>
  <c r="AH168" i="35"/>
  <c r="AG168" i="35"/>
  <c r="AF168" i="35"/>
  <c r="S168" i="35"/>
  <c r="AD168" i="35"/>
  <c r="AB168" i="35"/>
  <c r="AA168" i="35"/>
  <c r="Z168" i="35"/>
  <c r="Y168" i="35"/>
  <c r="V168" i="35"/>
  <c r="R168" i="35"/>
  <c r="P168" i="35"/>
  <c r="N168" i="35"/>
  <c r="M168" i="35"/>
  <c r="I168" i="35"/>
  <c r="J168" i="35"/>
  <c r="H168" i="35"/>
  <c r="B168" i="35"/>
  <c r="A168" i="35"/>
  <c r="K167" i="35"/>
  <c r="T167" i="35"/>
  <c r="AM167" i="35"/>
  <c r="AL167" i="35"/>
  <c r="AK167" i="35"/>
  <c r="AE167" i="35"/>
  <c r="AJ167" i="35"/>
  <c r="AI167" i="35"/>
  <c r="AH167" i="35"/>
  <c r="AG167" i="35"/>
  <c r="AF167" i="35"/>
  <c r="S167" i="35"/>
  <c r="AD167" i="35"/>
  <c r="AB167" i="35"/>
  <c r="AA167" i="35"/>
  <c r="Z167" i="35"/>
  <c r="Y167" i="35"/>
  <c r="V167" i="35"/>
  <c r="R167" i="35"/>
  <c r="P167" i="35"/>
  <c r="N167" i="35"/>
  <c r="M167" i="35"/>
  <c r="I167" i="35"/>
  <c r="J167" i="35"/>
  <c r="H167" i="35"/>
  <c r="B167" i="35"/>
  <c r="A167" i="35"/>
  <c r="K166" i="35"/>
  <c r="T166" i="35"/>
  <c r="AM166" i="35"/>
  <c r="AL166" i="35"/>
  <c r="AK166" i="35"/>
  <c r="AE166" i="35"/>
  <c r="AJ166" i="35"/>
  <c r="AI166" i="35"/>
  <c r="AH166" i="35"/>
  <c r="AG166" i="35"/>
  <c r="AF166" i="35"/>
  <c r="S166" i="35"/>
  <c r="AD166" i="35"/>
  <c r="AB166" i="35"/>
  <c r="AA166" i="35"/>
  <c r="Z166" i="35"/>
  <c r="Y166" i="35"/>
  <c r="V166" i="35"/>
  <c r="R166" i="35"/>
  <c r="P166" i="35"/>
  <c r="N166" i="35"/>
  <c r="M166" i="35"/>
  <c r="I166" i="35"/>
  <c r="J166" i="35"/>
  <c r="H166" i="35"/>
  <c r="B166" i="35"/>
  <c r="A166" i="35"/>
  <c r="K165" i="35"/>
  <c r="T165" i="35"/>
  <c r="AM165" i="35"/>
  <c r="AL165" i="35"/>
  <c r="AK165" i="35"/>
  <c r="AE165" i="35"/>
  <c r="AJ165" i="35"/>
  <c r="AI165" i="35"/>
  <c r="AH165" i="35"/>
  <c r="AG165" i="35"/>
  <c r="AF165" i="35"/>
  <c r="S165" i="35"/>
  <c r="AD165" i="35"/>
  <c r="AB165" i="35"/>
  <c r="AA165" i="35"/>
  <c r="Z165" i="35"/>
  <c r="Y165" i="35"/>
  <c r="V165" i="35"/>
  <c r="R165" i="35"/>
  <c r="P165" i="35"/>
  <c r="N165" i="35"/>
  <c r="M165" i="35"/>
  <c r="I165" i="35"/>
  <c r="J165" i="35"/>
  <c r="H165" i="35"/>
  <c r="B165" i="35"/>
  <c r="A165" i="35"/>
  <c r="K164" i="35"/>
  <c r="T164" i="35"/>
  <c r="AM164" i="35"/>
  <c r="AL164" i="35"/>
  <c r="AK164" i="35"/>
  <c r="AE164" i="35"/>
  <c r="AJ164" i="35"/>
  <c r="AI164" i="35"/>
  <c r="AH164" i="35"/>
  <c r="AG164" i="35"/>
  <c r="AF164" i="35"/>
  <c r="S164" i="35"/>
  <c r="AD164" i="35"/>
  <c r="AB164" i="35"/>
  <c r="AA164" i="35"/>
  <c r="Z164" i="35"/>
  <c r="Y164" i="35"/>
  <c r="V164" i="35"/>
  <c r="R164" i="35"/>
  <c r="P164" i="35"/>
  <c r="N164" i="35"/>
  <c r="M164" i="35"/>
  <c r="I164" i="35"/>
  <c r="J164" i="35"/>
  <c r="H164" i="35"/>
  <c r="B164" i="35"/>
  <c r="A164" i="35"/>
  <c r="K163" i="35"/>
  <c r="T163" i="35"/>
  <c r="AM163" i="35"/>
  <c r="AL163" i="35"/>
  <c r="AK163" i="35"/>
  <c r="AE163" i="35"/>
  <c r="AJ163" i="35"/>
  <c r="AI163" i="35"/>
  <c r="AH163" i="35"/>
  <c r="AG163" i="35"/>
  <c r="AF163" i="35"/>
  <c r="S163" i="35"/>
  <c r="AD163" i="35"/>
  <c r="AB163" i="35"/>
  <c r="AA163" i="35"/>
  <c r="Z163" i="35"/>
  <c r="Y163" i="35"/>
  <c r="V163" i="35"/>
  <c r="R163" i="35"/>
  <c r="P163" i="35"/>
  <c r="N163" i="35"/>
  <c r="M163" i="35"/>
  <c r="I163" i="35"/>
  <c r="J163" i="35"/>
  <c r="H163" i="35"/>
  <c r="B163" i="35"/>
  <c r="A163" i="35"/>
  <c r="K162" i="35"/>
  <c r="T162" i="35"/>
  <c r="AM162" i="35"/>
  <c r="AL162" i="35"/>
  <c r="AK162" i="35"/>
  <c r="AE162" i="35"/>
  <c r="AJ162" i="35"/>
  <c r="AI162" i="35"/>
  <c r="AH162" i="35"/>
  <c r="AG162" i="35"/>
  <c r="AF162" i="35"/>
  <c r="S162" i="35"/>
  <c r="AD162" i="35"/>
  <c r="AB162" i="35"/>
  <c r="AA162" i="35"/>
  <c r="Z162" i="35"/>
  <c r="Y162" i="35"/>
  <c r="V162" i="35"/>
  <c r="R162" i="35"/>
  <c r="P162" i="35"/>
  <c r="N162" i="35"/>
  <c r="M162" i="35"/>
  <c r="I162" i="35"/>
  <c r="J162" i="35"/>
  <c r="H162" i="35"/>
  <c r="B162" i="35"/>
  <c r="A162" i="35"/>
  <c r="K161" i="35"/>
  <c r="T161" i="35"/>
  <c r="AM161" i="35"/>
  <c r="AL161" i="35"/>
  <c r="AK161" i="35"/>
  <c r="AE161" i="35"/>
  <c r="AJ161" i="35"/>
  <c r="AI161" i="35"/>
  <c r="AH161" i="35"/>
  <c r="AG161" i="35"/>
  <c r="AF161" i="35"/>
  <c r="S161" i="35"/>
  <c r="AD161" i="35"/>
  <c r="AB161" i="35"/>
  <c r="AA161" i="35"/>
  <c r="Z161" i="35"/>
  <c r="Y161" i="35"/>
  <c r="V161" i="35"/>
  <c r="R161" i="35"/>
  <c r="P161" i="35"/>
  <c r="N161" i="35"/>
  <c r="M161" i="35"/>
  <c r="I161" i="35"/>
  <c r="J161" i="35"/>
  <c r="H161" i="35"/>
  <c r="B161" i="35"/>
  <c r="A161" i="35"/>
  <c r="K160" i="35"/>
  <c r="T160" i="35"/>
  <c r="AM160" i="35"/>
  <c r="AL160" i="35"/>
  <c r="AK160" i="35"/>
  <c r="AE160" i="35"/>
  <c r="AJ160" i="35"/>
  <c r="AI160" i="35"/>
  <c r="AH160" i="35"/>
  <c r="AG160" i="35"/>
  <c r="AF160" i="35"/>
  <c r="S160" i="35"/>
  <c r="AD160" i="35"/>
  <c r="AB160" i="35"/>
  <c r="AA160" i="35"/>
  <c r="Z160" i="35"/>
  <c r="Y160" i="35"/>
  <c r="V160" i="35"/>
  <c r="R160" i="35"/>
  <c r="P160" i="35"/>
  <c r="N160" i="35"/>
  <c r="M160" i="35"/>
  <c r="I160" i="35"/>
  <c r="J160" i="35"/>
  <c r="H160" i="35"/>
  <c r="B160" i="35"/>
  <c r="A160" i="35"/>
  <c r="K159" i="35"/>
  <c r="T159" i="35"/>
  <c r="AM159" i="35"/>
  <c r="AL159" i="35"/>
  <c r="AK159" i="35"/>
  <c r="AE159" i="35"/>
  <c r="AJ159" i="35"/>
  <c r="AI159" i="35"/>
  <c r="AH159" i="35"/>
  <c r="AG159" i="35"/>
  <c r="AF159" i="35"/>
  <c r="S159" i="35"/>
  <c r="AD159" i="35"/>
  <c r="AB159" i="35"/>
  <c r="AA159" i="35"/>
  <c r="Z159" i="35"/>
  <c r="Y159" i="35"/>
  <c r="V159" i="35"/>
  <c r="R159" i="35"/>
  <c r="P159" i="35"/>
  <c r="N159" i="35"/>
  <c r="M159" i="35"/>
  <c r="I159" i="35"/>
  <c r="J159" i="35"/>
  <c r="H159" i="35"/>
  <c r="B159" i="35"/>
  <c r="A159" i="35"/>
  <c r="K158" i="35"/>
  <c r="T158" i="35"/>
  <c r="AM158" i="35"/>
  <c r="AL158" i="35"/>
  <c r="AK158" i="35"/>
  <c r="AE158" i="35"/>
  <c r="AJ158" i="35"/>
  <c r="AI158" i="35"/>
  <c r="AH158" i="35"/>
  <c r="AG158" i="35"/>
  <c r="AF158" i="35"/>
  <c r="S158" i="35"/>
  <c r="AD158" i="35"/>
  <c r="AB158" i="35"/>
  <c r="AA158" i="35"/>
  <c r="Z158" i="35"/>
  <c r="Y158" i="35"/>
  <c r="V158" i="35"/>
  <c r="R158" i="35"/>
  <c r="P158" i="35"/>
  <c r="N158" i="35"/>
  <c r="M158" i="35"/>
  <c r="I158" i="35"/>
  <c r="J158" i="35"/>
  <c r="H158" i="35"/>
  <c r="B158" i="35"/>
  <c r="A158" i="35"/>
  <c r="K157" i="35"/>
  <c r="T157" i="35"/>
  <c r="AM157" i="35"/>
  <c r="AL157" i="35"/>
  <c r="AK157" i="35"/>
  <c r="AE157" i="35"/>
  <c r="AJ157" i="35"/>
  <c r="AI157" i="35"/>
  <c r="AH157" i="35"/>
  <c r="AG157" i="35"/>
  <c r="AF157" i="35"/>
  <c r="S157" i="35"/>
  <c r="AD157" i="35"/>
  <c r="AB157" i="35"/>
  <c r="AA157" i="35"/>
  <c r="Z157" i="35"/>
  <c r="Y157" i="35"/>
  <c r="V157" i="35"/>
  <c r="R157" i="35"/>
  <c r="P157" i="35"/>
  <c r="N157" i="35"/>
  <c r="M157" i="35"/>
  <c r="I157" i="35"/>
  <c r="J157" i="35"/>
  <c r="H157" i="35"/>
  <c r="B157" i="35"/>
  <c r="A157" i="35"/>
  <c r="K156" i="35"/>
  <c r="T156" i="35"/>
  <c r="AM156" i="35"/>
  <c r="AL156" i="35"/>
  <c r="AK156" i="35"/>
  <c r="AE156" i="35"/>
  <c r="AJ156" i="35"/>
  <c r="AI156" i="35"/>
  <c r="AH156" i="35"/>
  <c r="AG156" i="35"/>
  <c r="AF156" i="35"/>
  <c r="S156" i="35"/>
  <c r="AD156" i="35"/>
  <c r="AB156" i="35"/>
  <c r="AA156" i="35"/>
  <c r="Z156" i="35"/>
  <c r="Y156" i="35"/>
  <c r="V156" i="35"/>
  <c r="R156" i="35"/>
  <c r="P156" i="35"/>
  <c r="N156" i="35"/>
  <c r="M156" i="35"/>
  <c r="I156" i="35"/>
  <c r="J156" i="35"/>
  <c r="H156" i="35"/>
  <c r="B156" i="35"/>
  <c r="A156" i="35"/>
  <c r="K155" i="35"/>
  <c r="T155" i="35"/>
  <c r="AM155" i="35"/>
  <c r="AL155" i="35"/>
  <c r="AK155" i="35"/>
  <c r="AE155" i="35"/>
  <c r="AJ155" i="35"/>
  <c r="AI155" i="35"/>
  <c r="AH155" i="35"/>
  <c r="AG155" i="35"/>
  <c r="AF155" i="35"/>
  <c r="S155" i="35"/>
  <c r="AD155" i="35"/>
  <c r="AB155" i="35"/>
  <c r="AA155" i="35"/>
  <c r="Z155" i="35"/>
  <c r="Y155" i="35"/>
  <c r="V155" i="35"/>
  <c r="R155" i="35"/>
  <c r="P155" i="35"/>
  <c r="N155" i="35"/>
  <c r="M155" i="35"/>
  <c r="I155" i="35"/>
  <c r="J155" i="35"/>
  <c r="H155" i="35"/>
  <c r="B155" i="35"/>
  <c r="A155" i="35"/>
  <c r="K154" i="35"/>
  <c r="T154" i="35"/>
  <c r="AM154" i="35"/>
  <c r="AL154" i="35"/>
  <c r="AK154" i="35"/>
  <c r="AE154" i="35"/>
  <c r="AJ154" i="35"/>
  <c r="AI154" i="35"/>
  <c r="AH154" i="35"/>
  <c r="AG154" i="35"/>
  <c r="AF154" i="35"/>
  <c r="S154" i="35"/>
  <c r="AD154" i="35"/>
  <c r="AB154" i="35"/>
  <c r="AA154" i="35"/>
  <c r="Z154" i="35"/>
  <c r="Y154" i="35"/>
  <c r="V154" i="35"/>
  <c r="R154" i="35"/>
  <c r="P154" i="35"/>
  <c r="N154" i="35"/>
  <c r="M154" i="35"/>
  <c r="I154" i="35"/>
  <c r="J154" i="35"/>
  <c r="H154" i="35"/>
  <c r="B154" i="35"/>
  <c r="A154" i="35"/>
  <c r="K153" i="35"/>
  <c r="T153" i="35"/>
  <c r="AM153" i="35"/>
  <c r="AL153" i="35"/>
  <c r="AK153" i="35"/>
  <c r="AE153" i="35"/>
  <c r="AJ153" i="35"/>
  <c r="AI153" i="35"/>
  <c r="AH153" i="35"/>
  <c r="AG153" i="35"/>
  <c r="AF153" i="35"/>
  <c r="S153" i="35"/>
  <c r="AD153" i="35"/>
  <c r="AB153" i="35"/>
  <c r="AA153" i="35"/>
  <c r="Z153" i="35"/>
  <c r="Y153" i="35"/>
  <c r="V153" i="35"/>
  <c r="R153" i="35"/>
  <c r="P153" i="35"/>
  <c r="N153" i="35"/>
  <c r="M153" i="35"/>
  <c r="I153" i="35"/>
  <c r="J153" i="35"/>
  <c r="H153" i="35"/>
  <c r="B153" i="35"/>
  <c r="A153" i="35"/>
  <c r="K152" i="35"/>
  <c r="T152" i="35"/>
  <c r="AM152" i="35"/>
  <c r="AL152" i="35"/>
  <c r="AK152" i="35"/>
  <c r="AE152" i="35"/>
  <c r="AJ152" i="35"/>
  <c r="AI152" i="35"/>
  <c r="AH152" i="35"/>
  <c r="AG152" i="35"/>
  <c r="AF152" i="35"/>
  <c r="S152" i="35"/>
  <c r="AD152" i="35"/>
  <c r="AB152" i="35"/>
  <c r="AA152" i="35"/>
  <c r="Z152" i="35"/>
  <c r="Y152" i="35"/>
  <c r="V152" i="35"/>
  <c r="R152" i="35"/>
  <c r="P152" i="35"/>
  <c r="N152" i="35"/>
  <c r="M152" i="35"/>
  <c r="I152" i="35"/>
  <c r="J152" i="35"/>
  <c r="H152" i="35"/>
  <c r="B152" i="35"/>
  <c r="A152" i="35"/>
  <c r="K151" i="35"/>
  <c r="T151" i="35"/>
  <c r="AM151" i="35"/>
  <c r="AL151" i="35"/>
  <c r="AK151" i="35"/>
  <c r="AE151" i="35"/>
  <c r="AJ151" i="35"/>
  <c r="AI151" i="35"/>
  <c r="AH151" i="35"/>
  <c r="AG151" i="35"/>
  <c r="AF151" i="35"/>
  <c r="S151" i="35"/>
  <c r="AD151" i="35"/>
  <c r="AB151" i="35"/>
  <c r="AA151" i="35"/>
  <c r="Z151" i="35"/>
  <c r="Y151" i="35"/>
  <c r="V151" i="35"/>
  <c r="R151" i="35"/>
  <c r="P151" i="35"/>
  <c r="N151" i="35"/>
  <c r="M151" i="35"/>
  <c r="I151" i="35"/>
  <c r="J151" i="35"/>
  <c r="H151" i="35"/>
  <c r="B151" i="35"/>
  <c r="A151" i="35"/>
  <c r="K150" i="35"/>
  <c r="T150" i="35"/>
  <c r="AM150" i="35"/>
  <c r="AL150" i="35"/>
  <c r="AK150" i="35"/>
  <c r="AE150" i="35"/>
  <c r="AJ150" i="35"/>
  <c r="AI150" i="35"/>
  <c r="AH150" i="35"/>
  <c r="AG150" i="35"/>
  <c r="AF150" i="35"/>
  <c r="S150" i="35"/>
  <c r="AD150" i="35"/>
  <c r="AB150" i="35"/>
  <c r="AA150" i="35"/>
  <c r="Z150" i="35"/>
  <c r="Y150" i="35"/>
  <c r="V150" i="35"/>
  <c r="R150" i="35"/>
  <c r="P150" i="35"/>
  <c r="N150" i="35"/>
  <c r="M150" i="35"/>
  <c r="I150" i="35"/>
  <c r="J150" i="35"/>
  <c r="H150" i="35"/>
  <c r="B150" i="35"/>
  <c r="A150" i="35"/>
  <c r="K149" i="35"/>
  <c r="T149" i="35"/>
  <c r="AM149" i="35"/>
  <c r="AL149" i="35"/>
  <c r="AK149" i="35"/>
  <c r="AE149" i="35"/>
  <c r="AJ149" i="35"/>
  <c r="AI149" i="35"/>
  <c r="AH149" i="35"/>
  <c r="AG149" i="35"/>
  <c r="AF149" i="35"/>
  <c r="S149" i="35"/>
  <c r="AD149" i="35"/>
  <c r="AB149" i="35"/>
  <c r="AA149" i="35"/>
  <c r="Z149" i="35"/>
  <c r="Y149" i="35"/>
  <c r="V149" i="35"/>
  <c r="R149" i="35"/>
  <c r="P149" i="35"/>
  <c r="N149" i="35"/>
  <c r="M149" i="35"/>
  <c r="I149" i="35"/>
  <c r="J149" i="35"/>
  <c r="H149" i="35"/>
  <c r="B149" i="35"/>
  <c r="A149" i="35"/>
  <c r="K148" i="35"/>
  <c r="T148" i="35"/>
  <c r="AM148" i="35"/>
  <c r="AL148" i="35"/>
  <c r="AK148" i="35"/>
  <c r="AE148" i="35"/>
  <c r="AJ148" i="35"/>
  <c r="AI148" i="35"/>
  <c r="AH148" i="35"/>
  <c r="AG148" i="35"/>
  <c r="AF148" i="35"/>
  <c r="S148" i="35"/>
  <c r="AD148" i="35"/>
  <c r="AB148" i="35"/>
  <c r="AA148" i="35"/>
  <c r="Z148" i="35"/>
  <c r="Y148" i="35"/>
  <c r="V148" i="35"/>
  <c r="R148" i="35"/>
  <c r="P148" i="35"/>
  <c r="N148" i="35"/>
  <c r="M148" i="35"/>
  <c r="I148" i="35"/>
  <c r="J148" i="35"/>
  <c r="H148" i="35"/>
  <c r="B148" i="35"/>
  <c r="A148" i="35"/>
  <c r="K147" i="35"/>
  <c r="T147" i="35"/>
  <c r="AM147" i="35"/>
  <c r="AL147" i="35"/>
  <c r="AK147" i="35"/>
  <c r="AE147" i="35"/>
  <c r="AJ147" i="35"/>
  <c r="AI147" i="35"/>
  <c r="AH147" i="35"/>
  <c r="AG147" i="35"/>
  <c r="AF147" i="35"/>
  <c r="S147" i="35"/>
  <c r="AD147" i="35"/>
  <c r="AB147" i="35"/>
  <c r="AA147" i="35"/>
  <c r="Z147" i="35"/>
  <c r="Y147" i="35"/>
  <c r="V147" i="35"/>
  <c r="R147" i="35"/>
  <c r="P147" i="35"/>
  <c r="N147" i="35"/>
  <c r="M147" i="35"/>
  <c r="I147" i="35"/>
  <c r="J147" i="35"/>
  <c r="H147" i="35"/>
  <c r="B147" i="35"/>
  <c r="A147" i="35"/>
  <c r="K146" i="35"/>
  <c r="T146" i="35"/>
  <c r="AM146" i="35"/>
  <c r="AL146" i="35"/>
  <c r="AK146" i="35"/>
  <c r="AE146" i="35"/>
  <c r="AJ146" i="35"/>
  <c r="AI146" i="35"/>
  <c r="AH146" i="35"/>
  <c r="AG146" i="35"/>
  <c r="AF146" i="35"/>
  <c r="S146" i="35"/>
  <c r="AD146" i="35"/>
  <c r="AB146" i="35"/>
  <c r="AA146" i="35"/>
  <c r="Z146" i="35"/>
  <c r="Y146" i="35"/>
  <c r="V146" i="35"/>
  <c r="R146" i="35"/>
  <c r="P146" i="35"/>
  <c r="N146" i="35"/>
  <c r="M146" i="35"/>
  <c r="I146" i="35"/>
  <c r="J146" i="35"/>
  <c r="H146" i="35"/>
  <c r="B146" i="35"/>
  <c r="A146" i="35"/>
  <c r="K145" i="35"/>
  <c r="T145" i="35"/>
  <c r="AM145" i="35"/>
  <c r="AL145" i="35"/>
  <c r="AK145" i="35"/>
  <c r="AE145" i="35"/>
  <c r="AJ145" i="35"/>
  <c r="AI145" i="35"/>
  <c r="AH145" i="35"/>
  <c r="AG145" i="35"/>
  <c r="AF145" i="35"/>
  <c r="S145" i="35"/>
  <c r="AD145" i="35"/>
  <c r="AB145" i="35"/>
  <c r="AA145" i="35"/>
  <c r="Z145" i="35"/>
  <c r="Y145" i="35"/>
  <c r="V145" i="35"/>
  <c r="R145" i="35"/>
  <c r="P145" i="35"/>
  <c r="N145" i="35"/>
  <c r="M145" i="35"/>
  <c r="I145" i="35"/>
  <c r="J145" i="35"/>
  <c r="H145" i="35"/>
  <c r="B145" i="35"/>
  <c r="A145" i="35"/>
  <c r="K144" i="35"/>
  <c r="T144" i="35"/>
  <c r="AM144" i="35"/>
  <c r="AL144" i="35"/>
  <c r="AK144" i="35"/>
  <c r="AE144" i="35"/>
  <c r="AJ144" i="35"/>
  <c r="AI144" i="35"/>
  <c r="AH144" i="35"/>
  <c r="AG144" i="35"/>
  <c r="AF144" i="35"/>
  <c r="S144" i="35"/>
  <c r="AD144" i="35"/>
  <c r="AB144" i="35"/>
  <c r="AA144" i="35"/>
  <c r="Z144" i="35"/>
  <c r="Y144" i="35"/>
  <c r="V144" i="35"/>
  <c r="R144" i="35"/>
  <c r="P144" i="35"/>
  <c r="N144" i="35"/>
  <c r="M144" i="35"/>
  <c r="I144" i="35"/>
  <c r="J144" i="35"/>
  <c r="H144" i="35"/>
  <c r="B144" i="35"/>
  <c r="A144" i="35"/>
  <c r="K143" i="35"/>
  <c r="T143" i="35"/>
  <c r="AM143" i="35"/>
  <c r="AL143" i="35"/>
  <c r="AK143" i="35"/>
  <c r="AE143" i="35"/>
  <c r="AJ143" i="35"/>
  <c r="AI143" i="35"/>
  <c r="AH143" i="35"/>
  <c r="AG143" i="35"/>
  <c r="AF143" i="35"/>
  <c r="S143" i="35"/>
  <c r="AD143" i="35"/>
  <c r="AB143" i="35"/>
  <c r="AA143" i="35"/>
  <c r="Z143" i="35"/>
  <c r="Y143" i="35"/>
  <c r="V143" i="35"/>
  <c r="R143" i="35"/>
  <c r="P143" i="35"/>
  <c r="N143" i="35"/>
  <c r="M143" i="35"/>
  <c r="I143" i="35"/>
  <c r="J143" i="35"/>
  <c r="H143" i="35"/>
  <c r="B143" i="35"/>
  <c r="A143" i="35"/>
  <c r="K142" i="35"/>
  <c r="T142" i="35"/>
  <c r="AM142" i="35"/>
  <c r="AL142" i="35"/>
  <c r="AK142" i="35"/>
  <c r="AE142" i="35"/>
  <c r="AJ142" i="35"/>
  <c r="AI142" i="35"/>
  <c r="AH142" i="35"/>
  <c r="AG142" i="35"/>
  <c r="AF142" i="35"/>
  <c r="S142" i="35"/>
  <c r="AD142" i="35"/>
  <c r="AB142" i="35"/>
  <c r="AA142" i="35"/>
  <c r="Z142" i="35"/>
  <c r="Y142" i="35"/>
  <c r="V142" i="35"/>
  <c r="R142" i="35"/>
  <c r="P142" i="35"/>
  <c r="N142" i="35"/>
  <c r="M142" i="35"/>
  <c r="I142" i="35"/>
  <c r="J142" i="35"/>
  <c r="H142" i="35"/>
  <c r="B142" i="35"/>
  <c r="A142" i="35"/>
  <c r="K141" i="35"/>
  <c r="T141" i="35"/>
  <c r="AM141" i="35"/>
  <c r="AL141" i="35"/>
  <c r="AK141" i="35"/>
  <c r="AE141" i="35"/>
  <c r="AJ141" i="35"/>
  <c r="AI141" i="35"/>
  <c r="AH141" i="35"/>
  <c r="AG141" i="35"/>
  <c r="AF141" i="35"/>
  <c r="S141" i="35"/>
  <c r="AD141" i="35"/>
  <c r="AB141" i="35"/>
  <c r="AA141" i="35"/>
  <c r="Z141" i="35"/>
  <c r="Y141" i="35"/>
  <c r="V141" i="35"/>
  <c r="R141" i="35"/>
  <c r="P141" i="35"/>
  <c r="N141" i="35"/>
  <c r="M141" i="35"/>
  <c r="I141" i="35"/>
  <c r="J141" i="35"/>
  <c r="H141" i="35"/>
  <c r="B141" i="35"/>
  <c r="A141" i="35"/>
  <c r="K140" i="35"/>
  <c r="T140" i="35"/>
  <c r="AM140" i="35"/>
  <c r="AL140" i="35"/>
  <c r="AK140" i="35"/>
  <c r="AE140" i="35"/>
  <c r="AJ140" i="35"/>
  <c r="AI140" i="35"/>
  <c r="AH140" i="35"/>
  <c r="AG140" i="35"/>
  <c r="AF140" i="35"/>
  <c r="S140" i="35"/>
  <c r="AD140" i="35"/>
  <c r="AB140" i="35"/>
  <c r="AA140" i="35"/>
  <c r="Z140" i="35"/>
  <c r="Y140" i="35"/>
  <c r="V140" i="35"/>
  <c r="R140" i="35"/>
  <c r="P140" i="35"/>
  <c r="N140" i="35"/>
  <c r="M140" i="35"/>
  <c r="I140" i="35"/>
  <c r="J140" i="35"/>
  <c r="H140" i="35"/>
  <c r="B140" i="35"/>
  <c r="A140" i="35"/>
  <c r="K139" i="35"/>
  <c r="T139" i="35"/>
  <c r="AM139" i="35"/>
  <c r="AL139" i="35"/>
  <c r="AK139" i="35"/>
  <c r="AE139" i="35"/>
  <c r="AJ139" i="35"/>
  <c r="AI139" i="35"/>
  <c r="AH139" i="35"/>
  <c r="AG139" i="35"/>
  <c r="AF139" i="35"/>
  <c r="S139" i="35"/>
  <c r="AD139" i="35"/>
  <c r="AB139" i="35"/>
  <c r="AA139" i="35"/>
  <c r="Z139" i="35"/>
  <c r="Y139" i="35"/>
  <c r="V139" i="35"/>
  <c r="R139" i="35"/>
  <c r="P139" i="35"/>
  <c r="N139" i="35"/>
  <c r="M139" i="35"/>
  <c r="I139" i="35"/>
  <c r="J139" i="35"/>
  <c r="H139" i="35"/>
  <c r="B139" i="35"/>
  <c r="A139" i="35"/>
  <c r="K138" i="35"/>
  <c r="T138" i="35"/>
  <c r="AM138" i="35"/>
  <c r="AL138" i="35"/>
  <c r="AK138" i="35"/>
  <c r="AE138" i="35"/>
  <c r="AJ138" i="35"/>
  <c r="AI138" i="35"/>
  <c r="AH138" i="35"/>
  <c r="AG138" i="35"/>
  <c r="AF138" i="35"/>
  <c r="S138" i="35"/>
  <c r="AD138" i="35"/>
  <c r="AB138" i="35"/>
  <c r="AA138" i="35"/>
  <c r="Z138" i="35"/>
  <c r="Y138" i="35"/>
  <c r="V138" i="35"/>
  <c r="R138" i="35"/>
  <c r="P138" i="35"/>
  <c r="N138" i="35"/>
  <c r="M138" i="35"/>
  <c r="I138" i="35"/>
  <c r="J138" i="35"/>
  <c r="H138" i="35"/>
  <c r="B138" i="35"/>
  <c r="A138" i="35"/>
  <c r="K137" i="35"/>
  <c r="T137" i="35"/>
  <c r="AM137" i="35"/>
  <c r="AL137" i="35"/>
  <c r="AK137" i="35"/>
  <c r="AE137" i="35"/>
  <c r="AJ137" i="35"/>
  <c r="AI137" i="35"/>
  <c r="AH137" i="35"/>
  <c r="AG137" i="35"/>
  <c r="AF137" i="35"/>
  <c r="S137" i="35"/>
  <c r="AD137" i="35"/>
  <c r="AB137" i="35"/>
  <c r="AA137" i="35"/>
  <c r="Z137" i="35"/>
  <c r="Y137" i="35"/>
  <c r="V137" i="35"/>
  <c r="R137" i="35"/>
  <c r="P137" i="35"/>
  <c r="N137" i="35"/>
  <c r="M137" i="35"/>
  <c r="I137" i="35"/>
  <c r="J137" i="35"/>
  <c r="H137" i="35"/>
  <c r="B137" i="35"/>
  <c r="A137" i="35"/>
  <c r="K136" i="35"/>
  <c r="T136" i="35"/>
  <c r="AM136" i="35"/>
  <c r="AL136" i="35"/>
  <c r="AK136" i="35"/>
  <c r="AE136" i="35"/>
  <c r="AJ136" i="35"/>
  <c r="AI136" i="35"/>
  <c r="AH136" i="35"/>
  <c r="AG136" i="35"/>
  <c r="AF136" i="35"/>
  <c r="S136" i="35"/>
  <c r="AD136" i="35"/>
  <c r="AB136" i="35"/>
  <c r="AA136" i="35"/>
  <c r="Z136" i="35"/>
  <c r="Y136" i="35"/>
  <c r="V136" i="35"/>
  <c r="R136" i="35"/>
  <c r="P136" i="35"/>
  <c r="N136" i="35"/>
  <c r="M136" i="35"/>
  <c r="I136" i="35"/>
  <c r="J136" i="35"/>
  <c r="H136" i="35"/>
  <c r="B136" i="35"/>
  <c r="A136" i="35"/>
  <c r="K135" i="35"/>
  <c r="T135" i="35"/>
  <c r="AM135" i="35"/>
  <c r="AL135" i="35"/>
  <c r="AK135" i="35"/>
  <c r="AE135" i="35"/>
  <c r="AJ135" i="35"/>
  <c r="AI135" i="35"/>
  <c r="AH135" i="35"/>
  <c r="AG135" i="35"/>
  <c r="AF135" i="35"/>
  <c r="S135" i="35"/>
  <c r="AD135" i="35"/>
  <c r="AB135" i="35"/>
  <c r="AA135" i="35"/>
  <c r="Z135" i="35"/>
  <c r="Y135" i="35"/>
  <c r="V135" i="35"/>
  <c r="R135" i="35"/>
  <c r="P135" i="35"/>
  <c r="N135" i="35"/>
  <c r="M135" i="35"/>
  <c r="I135" i="35"/>
  <c r="J135" i="35"/>
  <c r="H135" i="35"/>
  <c r="B135" i="35"/>
  <c r="A135" i="35"/>
  <c r="K134" i="35"/>
  <c r="T134" i="35"/>
  <c r="AM134" i="35"/>
  <c r="AL134" i="35"/>
  <c r="AK134" i="35"/>
  <c r="AE134" i="35"/>
  <c r="AJ134" i="35"/>
  <c r="AI134" i="35"/>
  <c r="AH134" i="35"/>
  <c r="AG134" i="35"/>
  <c r="AF134" i="35"/>
  <c r="S134" i="35"/>
  <c r="AD134" i="35"/>
  <c r="AB134" i="35"/>
  <c r="AA134" i="35"/>
  <c r="Z134" i="35"/>
  <c r="Y134" i="35"/>
  <c r="V134" i="35"/>
  <c r="R134" i="35"/>
  <c r="P134" i="35"/>
  <c r="N134" i="35"/>
  <c r="M134" i="35"/>
  <c r="I134" i="35"/>
  <c r="J134" i="35"/>
  <c r="H134" i="35"/>
  <c r="B134" i="35"/>
  <c r="A134" i="35"/>
  <c r="K133" i="35"/>
  <c r="T133" i="35"/>
  <c r="AM133" i="35"/>
  <c r="AL133" i="35"/>
  <c r="AK133" i="35"/>
  <c r="AE133" i="35"/>
  <c r="AJ133" i="35"/>
  <c r="AI133" i="35"/>
  <c r="AH133" i="35"/>
  <c r="AG133" i="35"/>
  <c r="AF133" i="35"/>
  <c r="S133" i="35"/>
  <c r="AD133" i="35"/>
  <c r="AB133" i="35"/>
  <c r="AA133" i="35"/>
  <c r="Z133" i="35"/>
  <c r="Y133" i="35"/>
  <c r="V133" i="35"/>
  <c r="R133" i="35"/>
  <c r="P133" i="35"/>
  <c r="N133" i="35"/>
  <c r="M133" i="35"/>
  <c r="I133" i="35"/>
  <c r="J133" i="35"/>
  <c r="H133" i="35"/>
  <c r="B133" i="35"/>
  <c r="A133" i="35"/>
  <c r="K132" i="35"/>
  <c r="T132" i="35"/>
  <c r="AM132" i="35"/>
  <c r="AL132" i="35"/>
  <c r="AK132" i="35"/>
  <c r="AE132" i="35"/>
  <c r="AJ132" i="35"/>
  <c r="AI132" i="35"/>
  <c r="AH132" i="35"/>
  <c r="AG132" i="35"/>
  <c r="AF132" i="35"/>
  <c r="S132" i="35"/>
  <c r="AD132" i="35"/>
  <c r="AB132" i="35"/>
  <c r="AA132" i="35"/>
  <c r="Z132" i="35"/>
  <c r="Y132" i="35"/>
  <c r="V132" i="35"/>
  <c r="R132" i="35"/>
  <c r="P132" i="35"/>
  <c r="N132" i="35"/>
  <c r="M132" i="35"/>
  <c r="I132" i="35"/>
  <c r="J132" i="35"/>
  <c r="H132" i="35"/>
  <c r="B132" i="35"/>
  <c r="A132" i="35"/>
  <c r="K131" i="35"/>
  <c r="T131" i="35"/>
  <c r="AM131" i="35"/>
  <c r="AL131" i="35"/>
  <c r="AK131" i="35"/>
  <c r="AE131" i="35"/>
  <c r="AJ131" i="35"/>
  <c r="AI131" i="35"/>
  <c r="AH131" i="35"/>
  <c r="AG131" i="35"/>
  <c r="AF131" i="35"/>
  <c r="S131" i="35"/>
  <c r="AD131" i="35"/>
  <c r="AB131" i="35"/>
  <c r="AA131" i="35"/>
  <c r="Z131" i="35"/>
  <c r="Y131" i="35"/>
  <c r="V131" i="35"/>
  <c r="R131" i="35"/>
  <c r="P131" i="35"/>
  <c r="N131" i="35"/>
  <c r="M131" i="35"/>
  <c r="I131" i="35"/>
  <c r="J131" i="35"/>
  <c r="H131" i="35"/>
  <c r="B131" i="35"/>
  <c r="A131" i="35"/>
  <c r="K130" i="35"/>
  <c r="T130" i="35"/>
  <c r="AM130" i="35"/>
  <c r="AL130" i="35"/>
  <c r="AK130" i="35"/>
  <c r="AE130" i="35"/>
  <c r="AJ130" i="35"/>
  <c r="AI130" i="35"/>
  <c r="AH130" i="35"/>
  <c r="AG130" i="35"/>
  <c r="AF130" i="35"/>
  <c r="S130" i="35"/>
  <c r="AD130" i="35"/>
  <c r="AB130" i="35"/>
  <c r="AA130" i="35"/>
  <c r="Z130" i="35"/>
  <c r="Y130" i="35"/>
  <c r="V130" i="35"/>
  <c r="R130" i="35"/>
  <c r="P130" i="35"/>
  <c r="N130" i="35"/>
  <c r="M130" i="35"/>
  <c r="I130" i="35"/>
  <c r="J130" i="35"/>
  <c r="H130" i="35"/>
  <c r="B130" i="35"/>
  <c r="A130" i="35"/>
  <c r="K129" i="35"/>
  <c r="T129" i="35"/>
  <c r="AM129" i="35"/>
  <c r="AL129" i="35"/>
  <c r="AK129" i="35"/>
  <c r="AE129" i="35"/>
  <c r="AJ129" i="35"/>
  <c r="AI129" i="35"/>
  <c r="AH129" i="35"/>
  <c r="AG129" i="35"/>
  <c r="AF129" i="35"/>
  <c r="S129" i="35"/>
  <c r="AD129" i="35"/>
  <c r="AB129" i="35"/>
  <c r="AA129" i="35"/>
  <c r="Z129" i="35"/>
  <c r="Y129" i="35"/>
  <c r="V129" i="35"/>
  <c r="R129" i="35"/>
  <c r="P129" i="35"/>
  <c r="N129" i="35"/>
  <c r="M129" i="35"/>
  <c r="I129" i="35"/>
  <c r="J129" i="35"/>
  <c r="H129" i="35"/>
  <c r="B129" i="35"/>
  <c r="A129" i="35"/>
  <c r="K128" i="35"/>
  <c r="T128" i="35"/>
  <c r="AM128" i="35"/>
  <c r="AL128" i="35"/>
  <c r="AK128" i="35"/>
  <c r="AE128" i="35"/>
  <c r="AJ128" i="35"/>
  <c r="AI128" i="35"/>
  <c r="AH128" i="35"/>
  <c r="AG128" i="35"/>
  <c r="AF128" i="35"/>
  <c r="S128" i="35"/>
  <c r="AD128" i="35"/>
  <c r="AB128" i="35"/>
  <c r="AA128" i="35"/>
  <c r="Z128" i="35"/>
  <c r="Y128" i="35"/>
  <c r="V128" i="35"/>
  <c r="R128" i="35"/>
  <c r="P128" i="35"/>
  <c r="N128" i="35"/>
  <c r="M128" i="35"/>
  <c r="I128" i="35"/>
  <c r="J128" i="35"/>
  <c r="H128" i="35"/>
  <c r="B128" i="35"/>
  <c r="A128" i="35"/>
  <c r="K127" i="35"/>
  <c r="T127" i="35"/>
  <c r="AM127" i="35"/>
  <c r="AL127" i="35"/>
  <c r="AK127" i="35"/>
  <c r="AE127" i="35"/>
  <c r="AJ127" i="35"/>
  <c r="AI127" i="35"/>
  <c r="AH127" i="35"/>
  <c r="AG127" i="35"/>
  <c r="AF127" i="35"/>
  <c r="S127" i="35"/>
  <c r="AD127" i="35"/>
  <c r="AB127" i="35"/>
  <c r="AA127" i="35"/>
  <c r="Z127" i="35"/>
  <c r="Y127" i="35"/>
  <c r="V127" i="35"/>
  <c r="R127" i="35"/>
  <c r="P127" i="35"/>
  <c r="N127" i="35"/>
  <c r="M127" i="35"/>
  <c r="I127" i="35"/>
  <c r="J127" i="35"/>
  <c r="H127" i="35"/>
  <c r="B127" i="35"/>
  <c r="A127" i="35"/>
  <c r="K126" i="35"/>
  <c r="T126" i="35"/>
  <c r="AM126" i="35"/>
  <c r="AL126" i="35"/>
  <c r="AK126" i="35"/>
  <c r="AE126" i="35"/>
  <c r="AJ126" i="35"/>
  <c r="AI126" i="35"/>
  <c r="AH126" i="35"/>
  <c r="AG126" i="35"/>
  <c r="AF126" i="35"/>
  <c r="S126" i="35"/>
  <c r="AD126" i="35"/>
  <c r="AB126" i="35"/>
  <c r="AA126" i="35"/>
  <c r="Z126" i="35"/>
  <c r="Y126" i="35"/>
  <c r="V126" i="35"/>
  <c r="R126" i="35"/>
  <c r="P126" i="35"/>
  <c r="N126" i="35"/>
  <c r="M126" i="35"/>
  <c r="I126" i="35"/>
  <c r="J126" i="35"/>
  <c r="H126" i="35"/>
  <c r="B126" i="35"/>
  <c r="A126" i="35"/>
  <c r="K125" i="35"/>
  <c r="T125" i="35"/>
  <c r="AM125" i="35"/>
  <c r="AL125" i="35"/>
  <c r="AK125" i="35"/>
  <c r="AE125" i="35"/>
  <c r="AJ125" i="35"/>
  <c r="AI125" i="35"/>
  <c r="AH125" i="35"/>
  <c r="AG125" i="35"/>
  <c r="AF125" i="35"/>
  <c r="S125" i="35"/>
  <c r="AD125" i="35"/>
  <c r="AB125" i="35"/>
  <c r="AA125" i="35"/>
  <c r="Z125" i="35"/>
  <c r="Y125" i="35"/>
  <c r="V125" i="35"/>
  <c r="R125" i="35"/>
  <c r="P125" i="35"/>
  <c r="N125" i="35"/>
  <c r="M125" i="35"/>
  <c r="I125" i="35"/>
  <c r="J125" i="35"/>
  <c r="H125" i="35"/>
  <c r="B125" i="35"/>
  <c r="A125" i="35"/>
  <c r="K124" i="35"/>
  <c r="T124" i="35"/>
  <c r="AM124" i="35"/>
  <c r="AL124" i="35"/>
  <c r="AK124" i="35"/>
  <c r="AE124" i="35"/>
  <c r="AJ124" i="35"/>
  <c r="AI124" i="35"/>
  <c r="AH124" i="35"/>
  <c r="AG124" i="35"/>
  <c r="AF124" i="35"/>
  <c r="S124" i="35"/>
  <c r="AD124" i="35"/>
  <c r="AB124" i="35"/>
  <c r="AA124" i="35"/>
  <c r="Z124" i="35"/>
  <c r="Y124" i="35"/>
  <c r="V124" i="35"/>
  <c r="R124" i="35"/>
  <c r="P124" i="35"/>
  <c r="N124" i="35"/>
  <c r="M124" i="35"/>
  <c r="I124" i="35"/>
  <c r="J124" i="35"/>
  <c r="H124" i="35"/>
  <c r="B124" i="35"/>
  <c r="A124" i="35"/>
  <c r="K123" i="35"/>
  <c r="T123" i="35"/>
  <c r="AM123" i="35"/>
  <c r="AL123" i="35"/>
  <c r="AK123" i="35"/>
  <c r="AE123" i="35"/>
  <c r="AJ123" i="35"/>
  <c r="AI123" i="35"/>
  <c r="AH123" i="35"/>
  <c r="AG123" i="35"/>
  <c r="AF123" i="35"/>
  <c r="S123" i="35"/>
  <c r="AD123" i="35"/>
  <c r="AB123" i="35"/>
  <c r="AA123" i="35"/>
  <c r="Z123" i="35"/>
  <c r="Y123" i="35"/>
  <c r="V123" i="35"/>
  <c r="R123" i="35"/>
  <c r="P123" i="35"/>
  <c r="N123" i="35"/>
  <c r="M123" i="35"/>
  <c r="I123" i="35"/>
  <c r="J123" i="35"/>
  <c r="H123" i="35"/>
  <c r="B123" i="35"/>
  <c r="A123" i="35"/>
  <c r="K122" i="35"/>
  <c r="T122" i="35"/>
  <c r="AM122" i="35"/>
  <c r="AL122" i="35"/>
  <c r="AK122" i="35"/>
  <c r="AE122" i="35"/>
  <c r="AJ122" i="35"/>
  <c r="AI122" i="35"/>
  <c r="AH122" i="35"/>
  <c r="AG122" i="35"/>
  <c r="AF122" i="35"/>
  <c r="S122" i="35"/>
  <c r="AD122" i="35"/>
  <c r="AB122" i="35"/>
  <c r="AA122" i="35"/>
  <c r="Z122" i="35"/>
  <c r="Y122" i="35"/>
  <c r="V122" i="35"/>
  <c r="R122" i="35"/>
  <c r="P122" i="35"/>
  <c r="N122" i="35"/>
  <c r="M122" i="35"/>
  <c r="I122" i="35"/>
  <c r="J122" i="35"/>
  <c r="H122" i="35"/>
  <c r="B122" i="35"/>
  <c r="A122" i="35"/>
  <c r="K121" i="35"/>
  <c r="T121" i="35"/>
  <c r="AM121" i="35"/>
  <c r="AL121" i="35"/>
  <c r="AK121" i="35"/>
  <c r="AE121" i="35"/>
  <c r="AJ121" i="35"/>
  <c r="AI121" i="35"/>
  <c r="AH121" i="35"/>
  <c r="AG121" i="35"/>
  <c r="AF121" i="35"/>
  <c r="S121" i="35"/>
  <c r="AD121" i="35"/>
  <c r="AB121" i="35"/>
  <c r="AA121" i="35"/>
  <c r="Z121" i="35"/>
  <c r="Y121" i="35"/>
  <c r="V121" i="35"/>
  <c r="R121" i="35"/>
  <c r="P121" i="35"/>
  <c r="N121" i="35"/>
  <c r="M121" i="35"/>
  <c r="I121" i="35"/>
  <c r="J121" i="35"/>
  <c r="H121" i="35"/>
  <c r="B121" i="35"/>
  <c r="A121" i="35"/>
  <c r="K120" i="35"/>
  <c r="T120" i="35"/>
  <c r="AM120" i="35"/>
  <c r="AL120" i="35"/>
  <c r="AK120" i="35"/>
  <c r="AE120" i="35"/>
  <c r="AJ120" i="35"/>
  <c r="AI120" i="35"/>
  <c r="AH120" i="35"/>
  <c r="AG120" i="35"/>
  <c r="AF120" i="35"/>
  <c r="S120" i="35"/>
  <c r="AD120" i="35"/>
  <c r="AB120" i="35"/>
  <c r="AA120" i="35"/>
  <c r="Z120" i="35"/>
  <c r="Y120" i="35"/>
  <c r="V120" i="35"/>
  <c r="R120" i="35"/>
  <c r="P120" i="35"/>
  <c r="N120" i="35"/>
  <c r="M120" i="35"/>
  <c r="I120" i="35"/>
  <c r="J120" i="35"/>
  <c r="H120" i="35"/>
  <c r="B120" i="35"/>
  <c r="A120" i="35"/>
  <c r="K119" i="35"/>
  <c r="T119" i="35"/>
  <c r="AM119" i="35"/>
  <c r="AL119" i="35"/>
  <c r="AK119" i="35"/>
  <c r="AE119" i="35"/>
  <c r="AJ119" i="35"/>
  <c r="AI119" i="35"/>
  <c r="AH119" i="35"/>
  <c r="AG119" i="35"/>
  <c r="AF119" i="35"/>
  <c r="S119" i="35"/>
  <c r="AD119" i="35"/>
  <c r="AB119" i="35"/>
  <c r="AA119" i="35"/>
  <c r="Z119" i="35"/>
  <c r="Y119" i="35"/>
  <c r="V119" i="35"/>
  <c r="R119" i="35"/>
  <c r="P119" i="35"/>
  <c r="N119" i="35"/>
  <c r="M119" i="35"/>
  <c r="I119" i="35"/>
  <c r="J119" i="35"/>
  <c r="H119" i="35"/>
  <c r="B119" i="35"/>
  <c r="A119" i="35"/>
  <c r="K118" i="35"/>
  <c r="T118" i="35"/>
  <c r="AM118" i="35"/>
  <c r="AL118" i="35"/>
  <c r="AK118" i="35"/>
  <c r="AE118" i="35"/>
  <c r="AJ118" i="35"/>
  <c r="AI118" i="35"/>
  <c r="AH118" i="35"/>
  <c r="AG118" i="35"/>
  <c r="AF118" i="35"/>
  <c r="S118" i="35"/>
  <c r="AD118" i="35"/>
  <c r="AB118" i="35"/>
  <c r="AA118" i="35"/>
  <c r="Z118" i="35"/>
  <c r="Y118" i="35"/>
  <c r="V118" i="35"/>
  <c r="R118" i="35"/>
  <c r="P118" i="35"/>
  <c r="N118" i="35"/>
  <c r="M118" i="35"/>
  <c r="I118" i="35"/>
  <c r="J118" i="35"/>
  <c r="H118" i="35"/>
  <c r="B118" i="35"/>
  <c r="A118" i="35"/>
  <c r="K117" i="35"/>
  <c r="T117" i="35"/>
  <c r="AM117" i="35"/>
  <c r="AL117" i="35"/>
  <c r="AK117" i="35"/>
  <c r="AE117" i="35"/>
  <c r="AJ117" i="35"/>
  <c r="AI117" i="35"/>
  <c r="AH117" i="35"/>
  <c r="AG117" i="35"/>
  <c r="AF117" i="35"/>
  <c r="S117" i="35"/>
  <c r="AD117" i="35"/>
  <c r="AB117" i="35"/>
  <c r="AA117" i="35"/>
  <c r="Z117" i="35"/>
  <c r="Y117" i="35"/>
  <c r="V117" i="35"/>
  <c r="R117" i="35"/>
  <c r="P117" i="35"/>
  <c r="N117" i="35"/>
  <c r="M117" i="35"/>
  <c r="I117" i="35"/>
  <c r="J117" i="35"/>
  <c r="H117" i="35"/>
  <c r="B117" i="35"/>
  <c r="A117" i="35"/>
  <c r="K116" i="35"/>
  <c r="T116" i="35"/>
  <c r="AM116" i="35"/>
  <c r="AL116" i="35"/>
  <c r="AK116" i="35"/>
  <c r="AE116" i="35"/>
  <c r="AJ116" i="35"/>
  <c r="AI116" i="35"/>
  <c r="AH116" i="35"/>
  <c r="AG116" i="35"/>
  <c r="AF116" i="35"/>
  <c r="S116" i="35"/>
  <c r="AD116" i="35"/>
  <c r="AB116" i="35"/>
  <c r="AA116" i="35"/>
  <c r="Z116" i="35"/>
  <c r="Y116" i="35"/>
  <c r="V116" i="35"/>
  <c r="R116" i="35"/>
  <c r="P116" i="35"/>
  <c r="N116" i="35"/>
  <c r="M116" i="35"/>
  <c r="I116" i="35"/>
  <c r="J116" i="35"/>
  <c r="H116" i="35"/>
  <c r="B116" i="35"/>
  <c r="A116" i="35"/>
  <c r="K115" i="35"/>
  <c r="T115" i="35"/>
  <c r="AM115" i="35"/>
  <c r="AL115" i="35"/>
  <c r="AK115" i="35"/>
  <c r="AE115" i="35"/>
  <c r="AJ115" i="35"/>
  <c r="AI115" i="35"/>
  <c r="AH115" i="35"/>
  <c r="AG115" i="35"/>
  <c r="AF115" i="35"/>
  <c r="S115" i="35"/>
  <c r="AD115" i="35"/>
  <c r="AB115" i="35"/>
  <c r="AA115" i="35"/>
  <c r="Z115" i="35"/>
  <c r="Y115" i="35"/>
  <c r="V115" i="35"/>
  <c r="R115" i="35"/>
  <c r="P115" i="35"/>
  <c r="N115" i="35"/>
  <c r="M115" i="35"/>
  <c r="I115" i="35"/>
  <c r="J115" i="35"/>
  <c r="H115" i="35"/>
  <c r="B115" i="35"/>
  <c r="A115" i="35"/>
  <c r="K114" i="35"/>
  <c r="T114" i="35"/>
  <c r="AM114" i="35"/>
  <c r="AL114" i="35"/>
  <c r="AK114" i="35"/>
  <c r="AE114" i="35"/>
  <c r="AJ114" i="35"/>
  <c r="AI114" i="35"/>
  <c r="AH114" i="35"/>
  <c r="AG114" i="35"/>
  <c r="AF114" i="35"/>
  <c r="S114" i="35"/>
  <c r="AD114" i="35"/>
  <c r="AB114" i="35"/>
  <c r="AA114" i="35"/>
  <c r="Z114" i="35"/>
  <c r="Y114" i="35"/>
  <c r="V114" i="35"/>
  <c r="R114" i="35"/>
  <c r="P114" i="35"/>
  <c r="N114" i="35"/>
  <c r="M114" i="35"/>
  <c r="I114" i="35"/>
  <c r="J114" i="35"/>
  <c r="H114" i="35"/>
  <c r="B114" i="35"/>
  <c r="A114" i="35"/>
  <c r="K113" i="35"/>
  <c r="T113" i="35"/>
  <c r="AM113" i="35"/>
  <c r="AL113" i="35"/>
  <c r="AK113" i="35"/>
  <c r="AE113" i="35"/>
  <c r="AJ113" i="35"/>
  <c r="AI113" i="35"/>
  <c r="AH113" i="35"/>
  <c r="AG113" i="35"/>
  <c r="AF113" i="35"/>
  <c r="S113" i="35"/>
  <c r="AD113" i="35"/>
  <c r="AB113" i="35"/>
  <c r="AA113" i="35"/>
  <c r="Z113" i="35"/>
  <c r="Y113" i="35"/>
  <c r="V113" i="35"/>
  <c r="R113" i="35"/>
  <c r="P113" i="35"/>
  <c r="N113" i="35"/>
  <c r="M113" i="35"/>
  <c r="I113" i="35"/>
  <c r="J113" i="35"/>
  <c r="H113" i="35"/>
  <c r="B113" i="35"/>
  <c r="A113" i="35"/>
  <c r="K112" i="35"/>
  <c r="T112" i="35"/>
  <c r="AM112" i="35"/>
  <c r="AL112" i="35"/>
  <c r="AK112" i="35"/>
  <c r="AE112" i="35"/>
  <c r="AJ112" i="35"/>
  <c r="AI112" i="35"/>
  <c r="AH112" i="35"/>
  <c r="AG112" i="35"/>
  <c r="AF112" i="35"/>
  <c r="S112" i="35"/>
  <c r="AD112" i="35"/>
  <c r="AB112" i="35"/>
  <c r="AA112" i="35"/>
  <c r="Z112" i="35"/>
  <c r="Y112" i="35"/>
  <c r="V112" i="35"/>
  <c r="R112" i="35"/>
  <c r="P112" i="35"/>
  <c r="N112" i="35"/>
  <c r="M112" i="35"/>
  <c r="I112" i="35"/>
  <c r="J112" i="35"/>
  <c r="H112" i="35"/>
  <c r="B112" i="35"/>
  <c r="A112" i="35"/>
  <c r="K111" i="35"/>
  <c r="T111" i="35"/>
  <c r="AM111" i="35"/>
  <c r="AL111" i="35"/>
  <c r="AK111" i="35"/>
  <c r="AE111" i="35"/>
  <c r="AJ111" i="35"/>
  <c r="AI111" i="35"/>
  <c r="AH111" i="35"/>
  <c r="AG111" i="35"/>
  <c r="AF111" i="35"/>
  <c r="S111" i="35"/>
  <c r="AD111" i="35"/>
  <c r="AB111" i="35"/>
  <c r="AA111" i="35"/>
  <c r="Z111" i="35"/>
  <c r="Y111" i="35"/>
  <c r="V111" i="35"/>
  <c r="R111" i="35"/>
  <c r="P111" i="35"/>
  <c r="N111" i="35"/>
  <c r="M111" i="35"/>
  <c r="I111" i="35"/>
  <c r="J111" i="35"/>
  <c r="H111" i="35"/>
  <c r="B111" i="35"/>
  <c r="A111" i="35"/>
  <c r="K110" i="35"/>
  <c r="T110" i="35"/>
  <c r="AM110" i="35"/>
  <c r="AL110" i="35"/>
  <c r="AK110" i="35"/>
  <c r="AE110" i="35"/>
  <c r="AJ110" i="35"/>
  <c r="AI110" i="35"/>
  <c r="AH110" i="35"/>
  <c r="AG110" i="35"/>
  <c r="AF110" i="35"/>
  <c r="S110" i="35"/>
  <c r="AD110" i="35"/>
  <c r="AB110" i="35"/>
  <c r="AA110" i="35"/>
  <c r="Z110" i="35"/>
  <c r="Y110" i="35"/>
  <c r="V110" i="35"/>
  <c r="R110" i="35"/>
  <c r="P110" i="35"/>
  <c r="N110" i="35"/>
  <c r="M110" i="35"/>
  <c r="I110" i="35"/>
  <c r="J110" i="35"/>
  <c r="H110" i="35"/>
  <c r="B110" i="35"/>
  <c r="A110" i="35"/>
  <c r="K109" i="35"/>
  <c r="T109" i="35"/>
  <c r="AM109" i="35"/>
  <c r="AL109" i="35"/>
  <c r="AK109" i="35"/>
  <c r="AE109" i="35"/>
  <c r="AJ109" i="35"/>
  <c r="AI109" i="35"/>
  <c r="AH109" i="35"/>
  <c r="AG109" i="35"/>
  <c r="AF109" i="35"/>
  <c r="S109" i="35"/>
  <c r="AD109" i="35"/>
  <c r="AB109" i="35"/>
  <c r="AA109" i="35"/>
  <c r="Z109" i="35"/>
  <c r="Y109" i="35"/>
  <c r="V109" i="35"/>
  <c r="R109" i="35"/>
  <c r="P109" i="35"/>
  <c r="N109" i="35"/>
  <c r="M109" i="35"/>
  <c r="I109" i="35"/>
  <c r="J109" i="35"/>
  <c r="H109" i="35"/>
  <c r="B109" i="35"/>
  <c r="A109" i="35"/>
  <c r="K108" i="35"/>
  <c r="T108" i="35"/>
  <c r="AM108" i="35"/>
  <c r="AL108" i="35"/>
  <c r="AK108" i="35"/>
  <c r="AE108" i="35"/>
  <c r="AJ108" i="35"/>
  <c r="AI108" i="35"/>
  <c r="AH108" i="35"/>
  <c r="AG108" i="35"/>
  <c r="AF108" i="35"/>
  <c r="S108" i="35"/>
  <c r="AD108" i="35"/>
  <c r="AB108" i="35"/>
  <c r="AA108" i="35"/>
  <c r="Z108" i="35"/>
  <c r="Y108" i="35"/>
  <c r="V108" i="35"/>
  <c r="R108" i="35"/>
  <c r="P108" i="35"/>
  <c r="N108" i="35"/>
  <c r="M108" i="35"/>
  <c r="I108" i="35"/>
  <c r="J108" i="35"/>
  <c r="H108" i="35"/>
  <c r="B108" i="35"/>
  <c r="A108" i="35"/>
  <c r="K107" i="35"/>
  <c r="T107" i="35"/>
  <c r="AM107" i="35"/>
  <c r="AL107" i="35"/>
  <c r="AK107" i="35"/>
  <c r="AE107" i="35"/>
  <c r="AJ107" i="35"/>
  <c r="AI107" i="35"/>
  <c r="AH107" i="35"/>
  <c r="AG107" i="35"/>
  <c r="AF107" i="35"/>
  <c r="S107" i="35"/>
  <c r="AD107" i="35"/>
  <c r="AB107" i="35"/>
  <c r="AA107" i="35"/>
  <c r="Z107" i="35"/>
  <c r="Y107" i="35"/>
  <c r="V107" i="35"/>
  <c r="R107" i="35"/>
  <c r="P107" i="35"/>
  <c r="N107" i="35"/>
  <c r="M107" i="35"/>
  <c r="I107" i="35"/>
  <c r="J107" i="35"/>
  <c r="H107" i="35"/>
  <c r="B107" i="35"/>
  <c r="A107" i="35"/>
  <c r="K106" i="35"/>
  <c r="T106" i="35"/>
  <c r="AM106" i="35"/>
  <c r="AL106" i="35"/>
  <c r="AK106" i="35"/>
  <c r="AE106" i="35"/>
  <c r="AJ106" i="35"/>
  <c r="AI106" i="35"/>
  <c r="AH106" i="35"/>
  <c r="AG106" i="35"/>
  <c r="AF106" i="35"/>
  <c r="S106" i="35"/>
  <c r="AD106" i="35"/>
  <c r="AB106" i="35"/>
  <c r="AA106" i="35"/>
  <c r="Z106" i="35"/>
  <c r="Y106" i="35"/>
  <c r="V106" i="35"/>
  <c r="R106" i="35"/>
  <c r="P106" i="35"/>
  <c r="N106" i="35"/>
  <c r="M106" i="35"/>
  <c r="I106" i="35"/>
  <c r="J106" i="35"/>
  <c r="H106" i="35"/>
  <c r="B106" i="35"/>
  <c r="A106" i="35"/>
  <c r="K105" i="35"/>
  <c r="T105" i="35"/>
  <c r="AM105" i="35"/>
  <c r="AL105" i="35"/>
  <c r="AK105" i="35"/>
  <c r="AE105" i="35"/>
  <c r="AJ105" i="35"/>
  <c r="AI105" i="35"/>
  <c r="AH105" i="35"/>
  <c r="AG105" i="35"/>
  <c r="AF105" i="35"/>
  <c r="S105" i="35"/>
  <c r="AD105" i="35"/>
  <c r="AB105" i="35"/>
  <c r="AA105" i="35"/>
  <c r="Z105" i="35"/>
  <c r="Y105" i="35"/>
  <c r="V105" i="35"/>
  <c r="R105" i="35"/>
  <c r="P105" i="35"/>
  <c r="N105" i="35"/>
  <c r="M105" i="35"/>
  <c r="I105" i="35"/>
  <c r="J105" i="35"/>
  <c r="H105" i="35"/>
  <c r="B105" i="35"/>
  <c r="A105" i="35"/>
  <c r="K104" i="35"/>
  <c r="T104" i="35"/>
  <c r="AM104" i="35"/>
  <c r="AL104" i="35"/>
  <c r="AK104" i="35"/>
  <c r="AE104" i="35"/>
  <c r="AJ104" i="35"/>
  <c r="AI104" i="35"/>
  <c r="AH104" i="35"/>
  <c r="AG104" i="35"/>
  <c r="AF104" i="35"/>
  <c r="S104" i="35"/>
  <c r="AD104" i="35"/>
  <c r="AB104" i="35"/>
  <c r="AA104" i="35"/>
  <c r="Z104" i="35"/>
  <c r="Y104" i="35"/>
  <c r="V104" i="35"/>
  <c r="R104" i="35"/>
  <c r="P104" i="35"/>
  <c r="N104" i="35"/>
  <c r="M104" i="35"/>
  <c r="I104" i="35"/>
  <c r="J104" i="35"/>
  <c r="H104" i="35"/>
  <c r="B104" i="35"/>
  <c r="A104" i="35"/>
  <c r="K103" i="35"/>
  <c r="T103" i="35"/>
  <c r="AM103" i="35"/>
  <c r="AL103" i="35"/>
  <c r="AK103" i="35"/>
  <c r="AE103" i="35"/>
  <c r="AJ103" i="35"/>
  <c r="AI103" i="35"/>
  <c r="AH103" i="35"/>
  <c r="AG103" i="35"/>
  <c r="AF103" i="35"/>
  <c r="S103" i="35"/>
  <c r="AD103" i="35"/>
  <c r="AB103" i="35"/>
  <c r="AA103" i="35"/>
  <c r="Z103" i="35"/>
  <c r="Y103" i="35"/>
  <c r="V103" i="35"/>
  <c r="R103" i="35"/>
  <c r="P103" i="35"/>
  <c r="N103" i="35"/>
  <c r="M103" i="35"/>
  <c r="I103" i="35"/>
  <c r="J103" i="35"/>
  <c r="H103" i="35"/>
  <c r="B103" i="35"/>
  <c r="A103" i="35"/>
  <c r="K102" i="35"/>
  <c r="T102" i="35"/>
  <c r="AM102" i="35"/>
  <c r="AL102" i="35"/>
  <c r="AK102" i="35"/>
  <c r="AE102" i="35"/>
  <c r="AJ102" i="35"/>
  <c r="AI102" i="35"/>
  <c r="AH102" i="35"/>
  <c r="AG102" i="35"/>
  <c r="AF102" i="35"/>
  <c r="S102" i="35"/>
  <c r="AD102" i="35"/>
  <c r="AB102" i="35"/>
  <c r="AA102" i="35"/>
  <c r="Z102" i="35"/>
  <c r="Y102" i="35"/>
  <c r="V102" i="35"/>
  <c r="R102" i="35"/>
  <c r="P102" i="35"/>
  <c r="N102" i="35"/>
  <c r="M102" i="35"/>
  <c r="I102" i="35"/>
  <c r="J102" i="35"/>
  <c r="H102" i="35"/>
  <c r="B102" i="35"/>
  <c r="A102" i="35"/>
  <c r="K101" i="35"/>
  <c r="T101" i="35"/>
  <c r="AM101" i="35"/>
  <c r="AL101" i="35"/>
  <c r="AK101" i="35"/>
  <c r="AE101" i="35"/>
  <c r="AJ101" i="35"/>
  <c r="AI101" i="35"/>
  <c r="AH101" i="35"/>
  <c r="AG101" i="35"/>
  <c r="AF101" i="35"/>
  <c r="S101" i="35"/>
  <c r="AD101" i="35"/>
  <c r="AB101" i="35"/>
  <c r="AA101" i="35"/>
  <c r="Z101" i="35"/>
  <c r="Y101" i="35"/>
  <c r="V101" i="35"/>
  <c r="R101" i="35"/>
  <c r="P101" i="35"/>
  <c r="N101" i="35"/>
  <c r="M101" i="35"/>
  <c r="I101" i="35"/>
  <c r="J101" i="35"/>
  <c r="H101" i="35"/>
  <c r="B101" i="35"/>
  <c r="A101" i="35"/>
  <c r="K100" i="35"/>
  <c r="T100" i="35"/>
  <c r="AM100" i="35"/>
  <c r="AL100" i="35"/>
  <c r="AK100" i="35"/>
  <c r="AE100" i="35"/>
  <c r="AJ100" i="35"/>
  <c r="AI100" i="35"/>
  <c r="AH100" i="35"/>
  <c r="AG100" i="35"/>
  <c r="AF100" i="35"/>
  <c r="S100" i="35"/>
  <c r="AD100" i="35"/>
  <c r="AB100" i="35"/>
  <c r="AA100" i="35"/>
  <c r="Z100" i="35"/>
  <c r="Y100" i="35"/>
  <c r="V100" i="35"/>
  <c r="R100" i="35"/>
  <c r="P100" i="35"/>
  <c r="N100" i="35"/>
  <c r="M100" i="35"/>
  <c r="I100" i="35"/>
  <c r="J100" i="35"/>
  <c r="H100" i="35"/>
  <c r="B100" i="35"/>
  <c r="A100" i="35"/>
  <c r="K99" i="35"/>
  <c r="T99" i="35"/>
  <c r="AM99" i="35"/>
  <c r="AL99" i="35"/>
  <c r="AK99" i="35"/>
  <c r="AE99" i="35"/>
  <c r="AJ99" i="35"/>
  <c r="AI99" i="35"/>
  <c r="AH99" i="35"/>
  <c r="AG99" i="35"/>
  <c r="AF99" i="35"/>
  <c r="S99" i="35"/>
  <c r="AD99" i="35"/>
  <c r="AB99" i="35"/>
  <c r="AA99" i="35"/>
  <c r="Z99" i="35"/>
  <c r="Y99" i="35"/>
  <c r="V99" i="35"/>
  <c r="R99" i="35"/>
  <c r="P99" i="35"/>
  <c r="N99" i="35"/>
  <c r="M99" i="35"/>
  <c r="I99" i="35"/>
  <c r="J99" i="35"/>
  <c r="H99" i="35"/>
  <c r="B99" i="35"/>
  <c r="A99" i="35"/>
  <c r="K98" i="35"/>
  <c r="T98" i="35"/>
  <c r="AM98" i="35"/>
  <c r="AL98" i="35"/>
  <c r="AK98" i="35"/>
  <c r="AE98" i="35"/>
  <c r="AJ98" i="35"/>
  <c r="AI98" i="35"/>
  <c r="AH98" i="35"/>
  <c r="AG98" i="35"/>
  <c r="AF98" i="35"/>
  <c r="S98" i="35"/>
  <c r="AD98" i="35"/>
  <c r="AB98" i="35"/>
  <c r="AA98" i="35"/>
  <c r="Z98" i="35"/>
  <c r="Y98" i="35"/>
  <c r="V98" i="35"/>
  <c r="R98" i="35"/>
  <c r="P98" i="35"/>
  <c r="N98" i="35"/>
  <c r="M98" i="35"/>
  <c r="I98" i="35"/>
  <c r="J98" i="35"/>
  <c r="H98" i="35"/>
  <c r="B98" i="35"/>
  <c r="A98" i="35"/>
  <c r="K97" i="35"/>
  <c r="T97" i="35"/>
  <c r="AM97" i="35"/>
  <c r="AL97" i="35"/>
  <c r="AK97" i="35"/>
  <c r="AE97" i="35"/>
  <c r="AJ97" i="35"/>
  <c r="AI97" i="35"/>
  <c r="AH97" i="35"/>
  <c r="AG97" i="35"/>
  <c r="AF97" i="35"/>
  <c r="S97" i="35"/>
  <c r="AD97" i="35"/>
  <c r="AB97" i="35"/>
  <c r="AA97" i="35"/>
  <c r="Z97" i="35"/>
  <c r="Y97" i="35"/>
  <c r="V97" i="35"/>
  <c r="R97" i="35"/>
  <c r="P97" i="35"/>
  <c r="N97" i="35"/>
  <c r="M97" i="35"/>
  <c r="I97" i="35"/>
  <c r="J97" i="35"/>
  <c r="H97" i="35"/>
  <c r="B97" i="35"/>
  <c r="A97" i="35"/>
  <c r="K96" i="35"/>
  <c r="T96" i="35"/>
  <c r="AM96" i="35"/>
  <c r="AL96" i="35"/>
  <c r="AK96" i="35"/>
  <c r="AE96" i="35"/>
  <c r="AJ96" i="35"/>
  <c r="AI96" i="35"/>
  <c r="AH96" i="35"/>
  <c r="AG96" i="35"/>
  <c r="AF96" i="35"/>
  <c r="S96" i="35"/>
  <c r="AD96" i="35"/>
  <c r="AB96" i="35"/>
  <c r="AA96" i="35"/>
  <c r="Z96" i="35"/>
  <c r="Y96" i="35"/>
  <c r="V96" i="35"/>
  <c r="R96" i="35"/>
  <c r="P96" i="35"/>
  <c r="N96" i="35"/>
  <c r="M96" i="35"/>
  <c r="I96" i="35"/>
  <c r="J96" i="35"/>
  <c r="H96" i="35"/>
  <c r="B96" i="35"/>
  <c r="A96" i="35"/>
  <c r="K95" i="35"/>
  <c r="T95" i="35"/>
  <c r="AM95" i="35"/>
  <c r="AL95" i="35"/>
  <c r="AK95" i="35"/>
  <c r="AE95" i="35"/>
  <c r="AJ95" i="35"/>
  <c r="AI95" i="35"/>
  <c r="AH95" i="35"/>
  <c r="AG95" i="35"/>
  <c r="AF95" i="35"/>
  <c r="S95" i="35"/>
  <c r="AD95" i="35"/>
  <c r="AB95" i="35"/>
  <c r="AA95" i="35"/>
  <c r="Z95" i="35"/>
  <c r="Y95" i="35"/>
  <c r="V95" i="35"/>
  <c r="R95" i="35"/>
  <c r="P95" i="35"/>
  <c r="N95" i="35"/>
  <c r="M95" i="35"/>
  <c r="I95" i="35"/>
  <c r="J95" i="35"/>
  <c r="H95" i="35"/>
  <c r="B95" i="35"/>
  <c r="A95" i="35"/>
  <c r="K94" i="35"/>
  <c r="T94" i="35"/>
  <c r="AM94" i="35"/>
  <c r="AL94" i="35"/>
  <c r="AK94" i="35"/>
  <c r="AE94" i="35"/>
  <c r="AJ94" i="35"/>
  <c r="AI94" i="35"/>
  <c r="AH94" i="35"/>
  <c r="AG94" i="35"/>
  <c r="AF94" i="35"/>
  <c r="S94" i="35"/>
  <c r="AD94" i="35"/>
  <c r="AB94" i="35"/>
  <c r="AA94" i="35"/>
  <c r="Z94" i="35"/>
  <c r="Y94" i="35"/>
  <c r="V94" i="35"/>
  <c r="R94" i="35"/>
  <c r="P94" i="35"/>
  <c r="N94" i="35"/>
  <c r="M94" i="35"/>
  <c r="I94" i="35"/>
  <c r="J94" i="35"/>
  <c r="H94" i="35"/>
  <c r="B94" i="35"/>
  <c r="A94" i="35"/>
  <c r="K93" i="35"/>
  <c r="T93" i="35"/>
  <c r="AM93" i="35"/>
  <c r="AL93" i="35"/>
  <c r="AK93" i="35"/>
  <c r="AE93" i="35"/>
  <c r="AJ93" i="35"/>
  <c r="AI93" i="35"/>
  <c r="AH93" i="35"/>
  <c r="AG93" i="35"/>
  <c r="AF93" i="35"/>
  <c r="S93" i="35"/>
  <c r="AD93" i="35"/>
  <c r="AB93" i="35"/>
  <c r="AA93" i="35"/>
  <c r="Z93" i="35"/>
  <c r="Y93" i="35"/>
  <c r="V93" i="35"/>
  <c r="R93" i="35"/>
  <c r="P93" i="35"/>
  <c r="N93" i="35"/>
  <c r="M93" i="35"/>
  <c r="I93" i="35"/>
  <c r="J93" i="35"/>
  <c r="H93" i="35"/>
  <c r="B93" i="35"/>
  <c r="A93" i="35"/>
  <c r="K92" i="35"/>
  <c r="T92" i="35"/>
  <c r="AM92" i="35"/>
  <c r="AL92" i="35"/>
  <c r="AK92" i="35"/>
  <c r="AE92" i="35"/>
  <c r="AJ92" i="35"/>
  <c r="AI92" i="35"/>
  <c r="AH92" i="35"/>
  <c r="AG92" i="35"/>
  <c r="AF92" i="35"/>
  <c r="S92" i="35"/>
  <c r="AD92" i="35"/>
  <c r="AB92" i="35"/>
  <c r="AA92" i="35"/>
  <c r="Z92" i="35"/>
  <c r="Y92" i="35"/>
  <c r="V92" i="35"/>
  <c r="R92" i="35"/>
  <c r="P92" i="35"/>
  <c r="N92" i="35"/>
  <c r="M92" i="35"/>
  <c r="I92" i="35"/>
  <c r="J92" i="35"/>
  <c r="H92" i="35"/>
  <c r="B92" i="35"/>
  <c r="A92" i="35"/>
  <c r="K91" i="35"/>
  <c r="T91" i="35"/>
  <c r="AM91" i="35"/>
  <c r="AL91" i="35"/>
  <c r="AK91" i="35"/>
  <c r="AE91" i="35"/>
  <c r="AJ91" i="35"/>
  <c r="AI91" i="35"/>
  <c r="AH91" i="35"/>
  <c r="AG91" i="35"/>
  <c r="AF91" i="35"/>
  <c r="S91" i="35"/>
  <c r="AD91" i="35"/>
  <c r="AB91" i="35"/>
  <c r="AA91" i="35"/>
  <c r="Z91" i="35"/>
  <c r="Y91" i="35"/>
  <c r="V91" i="35"/>
  <c r="R91" i="35"/>
  <c r="P91" i="35"/>
  <c r="N91" i="35"/>
  <c r="M91" i="35"/>
  <c r="I91" i="35"/>
  <c r="J91" i="35"/>
  <c r="H91" i="35"/>
  <c r="B91" i="35"/>
  <c r="A91" i="35"/>
  <c r="K90" i="35"/>
  <c r="T90" i="35"/>
  <c r="AM90" i="35"/>
  <c r="AL90" i="35"/>
  <c r="AK90" i="35"/>
  <c r="AE90" i="35"/>
  <c r="AJ90" i="35"/>
  <c r="AI90" i="35"/>
  <c r="AH90" i="35"/>
  <c r="AG90" i="35"/>
  <c r="AF90" i="35"/>
  <c r="S90" i="35"/>
  <c r="AD90" i="35"/>
  <c r="AB90" i="35"/>
  <c r="AA90" i="35"/>
  <c r="Z90" i="35"/>
  <c r="Y90" i="35"/>
  <c r="V90" i="35"/>
  <c r="R90" i="35"/>
  <c r="P90" i="35"/>
  <c r="N90" i="35"/>
  <c r="M90" i="35"/>
  <c r="I90" i="35"/>
  <c r="J90" i="35"/>
  <c r="H90" i="35"/>
  <c r="B90" i="35"/>
  <c r="A90" i="35"/>
  <c r="K89" i="35"/>
  <c r="T89" i="35"/>
  <c r="AM89" i="35"/>
  <c r="AL89" i="35"/>
  <c r="AK89" i="35"/>
  <c r="AE89" i="35"/>
  <c r="AJ89" i="35"/>
  <c r="AI89" i="35"/>
  <c r="AH89" i="35"/>
  <c r="AG89" i="35"/>
  <c r="AF89" i="35"/>
  <c r="S89" i="35"/>
  <c r="AD89" i="35"/>
  <c r="AB89" i="35"/>
  <c r="AA89" i="35"/>
  <c r="Z89" i="35"/>
  <c r="Y89" i="35"/>
  <c r="V89" i="35"/>
  <c r="R89" i="35"/>
  <c r="P89" i="35"/>
  <c r="N89" i="35"/>
  <c r="M89" i="35"/>
  <c r="I89" i="35"/>
  <c r="J89" i="35"/>
  <c r="H89" i="35"/>
  <c r="B89" i="35"/>
  <c r="A89" i="35"/>
  <c r="K88" i="35"/>
  <c r="T88" i="35"/>
  <c r="AM88" i="35"/>
  <c r="AL88" i="35"/>
  <c r="AK88" i="35"/>
  <c r="AE88" i="35"/>
  <c r="AJ88" i="35"/>
  <c r="AI88" i="35"/>
  <c r="AH88" i="35"/>
  <c r="AG88" i="35"/>
  <c r="AF88" i="35"/>
  <c r="S88" i="35"/>
  <c r="AD88" i="35"/>
  <c r="AB88" i="35"/>
  <c r="AA88" i="35"/>
  <c r="Z88" i="35"/>
  <c r="Y88" i="35"/>
  <c r="V88" i="35"/>
  <c r="R88" i="35"/>
  <c r="P88" i="35"/>
  <c r="N88" i="35"/>
  <c r="M88" i="35"/>
  <c r="I88" i="35"/>
  <c r="J88" i="35"/>
  <c r="H88" i="35"/>
  <c r="B88" i="35"/>
  <c r="A88" i="35"/>
  <c r="K87" i="35"/>
  <c r="T87" i="35"/>
  <c r="AM87" i="35"/>
  <c r="AL87" i="35"/>
  <c r="AK87" i="35"/>
  <c r="AE87" i="35"/>
  <c r="AJ87" i="35"/>
  <c r="AI87" i="35"/>
  <c r="AH87" i="35"/>
  <c r="AG87" i="35"/>
  <c r="AF87" i="35"/>
  <c r="S87" i="35"/>
  <c r="AD87" i="35"/>
  <c r="AB87" i="35"/>
  <c r="AA87" i="35"/>
  <c r="Z87" i="35"/>
  <c r="Y87" i="35"/>
  <c r="V87" i="35"/>
  <c r="R87" i="35"/>
  <c r="P87" i="35"/>
  <c r="N87" i="35"/>
  <c r="M87" i="35"/>
  <c r="I87" i="35"/>
  <c r="J87" i="35"/>
  <c r="H87" i="35"/>
  <c r="B87" i="35"/>
  <c r="A87" i="35"/>
  <c r="K86" i="35"/>
  <c r="T86" i="35"/>
  <c r="AM86" i="35"/>
  <c r="AL86" i="35"/>
  <c r="AK86" i="35"/>
  <c r="AE86" i="35"/>
  <c r="AJ86" i="35"/>
  <c r="AI86" i="35"/>
  <c r="AH86" i="35"/>
  <c r="AG86" i="35"/>
  <c r="AF86" i="35"/>
  <c r="S86" i="35"/>
  <c r="AD86" i="35"/>
  <c r="AB86" i="35"/>
  <c r="AA86" i="35"/>
  <c r="Z86" i="35"/>
  <c r="Y86" i="35"/>
  <c r="V86" i="35"/>
  <c r="R86" i="35"/>
  <c r="P86" i="35"/>
  <c r="N86" i="35"/>
  <c r="M86" i="35"/>
  <c r="I86" i="35"/>
  <c r="J86" i="35"/>
  <c r="H86" i="35"/>
  <c r="B86" i="35"/>
  <c r="A86" i="35"/>
  <c r="K85" i="35"/>
  <c r="T85" i="35"/>
  <c r="AM85" i="35"/>
  <c r="AL85" i="35"/>
  <c r="AK85" i="35"/>
  <c r="AE85" i="35"/>
  <c r="AJ85" i="35"/>
  <c r="AI85" i="35"/>
  <c r="AH85" i="35"/>
  <c r="AG85" i="35"/>
  <c r="AF85" i="35"/>
  <c r="S85" i="35"/>
  <c r="AD85" i="35"/>
  <c r="AB85" i="35"/>
  <c r="AA85" i="35"/>
  <c r="Z85" i="35"/>
  <c r="Y85" i="35"/>
  <c r="V85" i="35"/>
  <c r="R85" i="35"/>
  <c r="P85" i="35"/>
  <c r="N85" i="35"/>
  <c r="M85" i="35"/>
  <c r="I85" i="35"/>
  <c r="J85" i="35"/>
  <c r="H85" i="35"/>
  <c r="B85" i="35"/>
  <c r="A85" i="35"/>
  <c r="K84" i="35"/>
  <c r="T84" i="35"/>
  <c r="AM84" i="35"/>
  <c r="AL84" i="35"/>
  <c r="AK84" i="35"/>
  <c r="AE84" i="35"/>
  <c r="AJ84" i="35"/>
  <c r="AI84" i="35"/>
  <c r="AH84" i="35"/>
  <c r="AG84" i="35"/>
  <c r="AF84" i="35"/>
  <c r="S84" i="35"/>
  <c r="AD84" i="35"/>
  <c r="AB84" i="35"/>
  <c r="AA84" i="35"/>
  <c r="Z84" i="35"/>
  <c r="Y84" i="35"/>
  <c r="V84" i="35"/>
  <c r="R84" i="35"/>
  <c r="P84" i="35"/>
  <c r="N84" i="35"/>
  <c r="M84" i="35"/>
  <c r="I84" i="35"/>
  <c r="J84" i="35"/>
  <c r="H84" i="35"/>
  <c r="B84" i="35"/>
  <c r="A84" i="35"/>
  <c r="K83" i="35"/>
  <c r="T83" i="35"/>
  <c r="AM83" i="35"/>
  <c r="AL83" i="35"/>
  <c r="AK83" i="35"/>
  <c r="AE83" i="35"/>
  <c r="AJ83" i="35"/>
  <c r="AI83" i="35"/>
  <c r="AH83" i="35"/>
  <c r="AG83" i="35"/>
  <c r="AF83" i="35"/>
  <c r="S83" i="35"/>
  <c r="AD83" i="35"/>
  <c r="AB83" i="35"/>
  <c r="AA83" i="35"/>
  <c r="Z83" i="35"/>
  <c r="Y83" i="35"/>
  <c r="V83" i="35"/>
  <c r="R83" i="35"/>
  <c r="P83" i="35"/>
  <c r="N83" i="35"/>
  <c r="M83" i="35"/>
  <c r="I83" i="35"/>
  <c r="J83" i="35"/>
  <c r="H83" i="35"/>
  <c r="B83" i="35"/>
  <c r="A83" i="35"/>
  <c r="K82" i="35"/>
  <c r="T82" i="35"/>
  <c r="AM82" i="35"/>
  <c r="AL82" i="35"/>
  <c r="AK82" i="35"/>
  <c r="AE82" i="35"/>
  <c r="AJ82" i="35"/>
  <c r="AI82" i="35"/>
  <c r="AH82" i="35"/>
  <c r="AG82" i="35"/>
  <c r="AF82" i="35"/>
  <c r="S82" i="35"/>
  <c r="AD82" i="35"/>
  <c r="AB82" i="35"/>
  <c r="AA82" i="35"/>
  <c r="Z82" i="35"/>
  <c r="Y82" i="35"/>
  <c r="V82" i="35"/>
  <c r="R82" i="35"/>
  <c r="P82" i="35"/>
  <c r="N82" i="35"/>
  <c r="M82" i="35"/>
  <c r="I82" i="35"/>
  <c r="J82" i="35"/>
  <c r="H82" i="35"/>
  <c r="B82" i="35"/>
  <c r="A82" i="35"/>
  <c r="K81" i="35"/>
  <c r="T81" i="35"/>
  <c r="AM81" i="35"/>
  <c r="AL81" i="35"/>
  <c r="AK81" i="35"/>
  <c r="AE81" i="35"/>
  <c r="AJ81" i="35"/>
  <c r="AI81" i="35"/>
  <c r="AH81" i="35"/>
  <c r="AG81" i="35"/>
  <c r="AF81" i="35"/>
  <c r="S81" i="35"/>
  <c r="AD81" i="35"/>
  <c r="AB81" i="35"/>
  <c r="AA81" i="35"/>
  <c r="Z81" i="35"/>
  <c r="Y81" i="35"/>
  <c r="V81" i="35"/>
  <c r="R81" i="35"/>
  <c r="P81" i="35"/>
  <c r="N81" i="35"/>
  <c r="M81" i="35"/>
  <c r="I81" i="35"/>
  <c r="J81" i="35"/>
  <c r="H81" i="35"/>
  <c r="B81" i="35"/>
  <c r="A81" i="35"/>
  <c r="K80" i="35"/>
  <c r="T80" i="35"/>
  <c r="AM80" i="35"/>
  <c r="AL80" i="35"/>
  <c r="AK80" i="35"/>
  <c r="AE80" i="35"/>
  <c r="AJ80" i="35"/>
  <c r="AI80" i="35"/>
  <c r="AH80" i="35"/>
  <c r="AG80" i="35"/>
  <c r="AF80" i="35"/>
  <c r="S80" i="35"/>
  <c r="AD80" i="35"/>
  <c r="AB80" i="35"/>
  <c r="AA80" i="35"/>
  <c r="Z80" i="35"/>
  <c r="Y80" i="35"/>
  <c r="V80" i="35"/>
  <c r="R80" i="35"/>
  <c r="P80" i="35"/>
  <c r="N80" i="35"/>
  <c r="M80" i="35"/>
  <c r="I80" i="35"/>
  <c r="J80" i="35"/>
  <c r="H80" i="35"/>
  <c r="B80" i="35"/>
  <c r="A80" i="35"/>
  <c r="K79" i="35"/>
  <c r="T79" i="35"/>
  <c r="AM79" i="35"/>
  <c r="AL79" i="35"/>
  <c r="AK79" i="35"/>
  <c r="AE79" i="35"/>
  <c r="AJ79" i="35"/>
  <c r="AI79" i="35"/>
  <c r="AH79" i="35"/>
  <c r="AG79" i="35"/>
  <c r="AF79" i="35"/>
  <c r="S79" i="35"/>
  <c r="AD79" i="35"/>
  <c r="AB79" i="35"/>
  <c r="AA79" i="35"/>
  <c r="Z79" i="35"/>
  <c r="Y79" i="35"/>
  <c r="V79" i="35"/>
  <c r="R79" i="35"/>
  <c r="P79" i="35"/>
  <c r="N79" i="35"/>
  <c r="M79" i="35"/>
  <c r="I79" i="35"/>
  <c r="J79" i="35"/>
  <c r="H79" i="35"/>
  <c r="B79" i="35"/>
  <c r="A79" i="35"/>
  <c r="K78" i="35"/>
  <c r="T78" i="35"/>
  <c r="AM78" i="35"/>
  <c r="AL78" i="35"/>
  <c r="AK78" i="35"/>
  <c r="AE78" i="35"/>
  <c r="AJ78" i="35"/>
  <c r="AI78" i="35"/>
  <c r="AH78" i="35"/>
  <c r="AG78" i="35"/>
  <c r="AF78" i="35"/>
  <c r="AD78" i="35"/>
  <c r="AB78" i="35"/>
  <c r="AA78" i="35"/>
  <c r="Z78" i="35"/>
  <c r="Y78" i="35"/>
  <c r="V78" i="35"/>
  <c r="R78" i="35"/>
  <c r="P78" i="35"/>
  <c r="N78" i="35"/>
  <c r="M78" i="35"/>
  <c r="I78" i="35"/>
  <c r="I8" i="35"/>
  <c r="J8" i="35"/>
  <c r="I9" i="35"/>
  <c r="J9" i="35"/>
  <c r="I10" i="35"/>
  <c r="J10" i="35"/>
  <c r="I11" i="35"/>
  <c r="J11" i="35"/>
  <c r="I12" i="35"/>
  <c r="J12" i="35"/>
  <c r="I13" i="35"/>
  <c r="J13" i="35"/>
  <c r="I14" i="35"/>
  <c r="J14" i="35"/>
  <c r="I15" i="35"/>
  <c r="J15" i="35"/>
  <c r="I16" i="35"/>
  <c r="J16" i="35"/>
  <c r="I17" i="35"/>
  <c r="J17" i="35"/>
  <c r="I18" i="35"/>
  <c r="J18" i="35"/>
  <c r="I19" i="35"/>
  <c r="J19" i="35"/>
  <c r="I20" i="35"/>
  <c r="J20" i="35"/>
  <c r="I21" i="35"/>
  <c r="J21" i="35"/>
  <c r="I22" i="35"/>
  <c r="J22" i="35"/>
  <c r="I23" i="35"/>
  <c r="J23" i="35"/>
  <c r="I24" i="35"/>
  <c r="K24" i="35"/>
  <c r="J24" i="35"/>
  <c r="I25" i="35"/>
  <c r="J25" i="35"/>
  <c r="I26" i="35"/>
  <c r="J26" i="35"/>
  <c r="I27" i="35"/>
  <c r="J27" i="35"/>
  <c r="I28" i="35"/>
  <c r="J28" i="35"/>
  <c r="I29" i="35"/>
  <c r="J29" i="35"/>
  <c r="I30" i="35"/>
  <c r="J30" i="35"/>
  <c r="I31" i="35"/>
  <c r="J31" i="35"/>
  <c r="I32" i="35"/>
  <c r="J32" i="35"/>
  <c r="I33" i="35"/>
  <c r="J33" i="35"/>
  <c r="I34" i="35"/>
  <c r="K34" i="35"/>
  <c r="J34" i="35"/>
  <c r="I35" i="35"/>
  <c r="J35" i="35"/>
  <c r="I36" i="35"/>
  <c r="J36" i="35"/>
  <c r="I37" i="35"/>
  <c r="J37" i="35"/>
  <c r="I38" i="35"/>
  <c r="J38" i="35"/>
  <c r="I39" i="35"/>
  <c r="J39" i="35"/>
  <c r="I40" i="35"/>
  <c r="J40" i="35"/>
  <c r="I41" i="35"/>
  <c r="J41" i="35"/>
  <c r="I42" i="35"/>
  <c r="J42" i="35"/>
  <c r="I43" i="35"/>
  <c r="J43" i="35"/>
  <c r="I44" i="35"/>
  <c r="J44" i="35"/>
  <c r="I45" i="35"/>
  <c r="K45" i="35"/>
  <c r="J45" i="35"/>
  <c r="I46" i="35"/>
  <c r="J46" i="35"/>
  <c r="I47" i="35"/>
  <c r="J47" i="35"/>
  <c r="I48" i="35"/>
  <c r="J48" i="35"/>
  <c r="I49" i="35"/>
  <c r="J49" i="35"/>
  <c r="I50" i="35"/>
  <c r="J50" i="35"/>
  <c r="I51" i="35"/>
  <c r="J51" i="35"/>
  <c r="I52" i="35"/>
  <c r="J52" i="35"/>
  <c r="I53" i="35"/>
  <c r="K53" i="35"/>
  <c r="J53" i="35"/>
  <c r="I54" i="35"/>
  <c r="J54" i="35"/>
  <c r="I55" i="35"/>
  <c r="J55" i="35"/>
  <c r="I56" i="35"/>
  <c r="J56" i="35"/>
  <c r="I57" i="35"/>
  <c r="J57" i="35"/>
  <c r="I58" i="35"/>
  <c r="J58" i="35"/>
  <c r="I59" i="35"/>
  <c r="J59" i="35"/>
  <c r="I60" i="35"/>
  <c r="J60" i="35"/>
  <c r="I61" i="35"/>
  <c r="J61" i="35"/>
  <c r="I62" i="35"/>
  <c r="J62" i="35"/>
  <c r="I63" i="35"/>
  <c r="J63" i="35"/>
  <c r="I64" i="35"/>
  <c r="J64" i="35"/>
  <c r="I65" i="35"/>
  <c r="J65" i="35"/>
  <c r="I66" i="35"/>
  <c r="J66" i="35"/>
  <c r="I67" i="35"/>
  <c r="J67" i="35"/>
  <c r="I68" i="35"/>
  <c r="J68" i="35"/>
  <c r="I69" i="35"/>
  <c r="J69" i="35"/>
  <c r="I70" i="35"/>
  <c r="J70" i="35"/>
  <c r="I71" i="35"/>
  <c r="J71" i="35"/>
  <c r="I72" i="35"/>
  <c r="J72" i="35"/>
  <c r="I73" i="35"/>
  <c r="J73" i="35"/>
  <c r="I74" i="35"/>
  <c r="J74" i="35"/>
  <c r="I75" i="35"/>
  <c r="J75" i="35"/>
  <c r="I76" i="35"/>
  <c r="J76" i="35"/>
  <c r="I77" i="35"/>
  <c r="J77" i="35"/>
  <c r="J78" i="35"/>
  <c r="H8" i="35"/>
  <c r="H9" i="35"/>
  <c r="H10" i="35"/>
  <c r="H11" i="35"/>
  <c r="H12" i="35"/>
  <c r="H13" i="35"/>
  <c r="H14" i="35"/>
  <c r="H15" i="35"/>
  <c r="H16" i="35"/>
  <c r="H17" i="35"/>
  <c r="K18" i="35"/>
  <c r="H18" i="35"/>
  <c r="H19" i="35"/>
  <c r="H20" i="35"/>
  <c r="H21" i="35"/>
  <c r="H22" i="35"/>
  <c r="H23" i="35"/>
  <c r="H24" i="35"/>
  <c r="H25" i="35"/>
  <c r="K26" i="35"/>
  <c r="H26" i="35"/>
  <c r="H27" i="35"/>
  <c r="H28" i="35"/>
  <c r="H29" i="35"/>
  <c r="H30" i="35"/>
  <c r="H31" i="35"/>
  <c r="K32" i="35"/>
  <c r="H32" i="35"/>
  <c r="H33" i="35"/>
  <c r="H34" i="35"/>
  <c r="H35" i="35"/>
  <c r="H36" i="35"/>
  <c r="H37" i="35"/>
  <c r="H38" i="35"/>
  <c r="H39" i="35"/>
  <c r="K40" i="35"/>
  <c r="H40" i="35"/>
  <c r="H41" i="35"/>
  <c r="H42" i="35"/>
  <c r="H44" i="35"/>
  <c r="H45" i="35"/>
  <c r="H46" i="35"/>
  <c r="H47" i="35"/>
  <c r="H48" i="35"/>
  <c r="H49" i="35"/>
  <c r="H50" i="35"/>
  <c r="H51" i="35"/>
  <c r="H52" i="35"/>
  <c r="H53" i="35"/>
  <c r="H54" i="35"/>
  <c r="H55" i="35"/>
  <c r="H56" i="35"/>
  <c r="H57" i="35"/>
  <c r="H58" i="35"/>
  <c r="H59" i="35"/>
  <c r="H60" i="35"/>
  <c r="H61" i="35"/>
  <c r="H62" i="35"/>
  <c r="H63" i="35"/>
  <c r="H64" i="35"/>
  <c r="H65" i="35"/>
  <c r="H66" i="35"/>
  <c r="H67" i="35"/>
  <c r="H68" i="35"/>
  <c r="H69" i="35"/>
  <c r="H70" i="35"/>
  <c r="H71" i="35"/>
  <c r="H72" i="35"/>
  <c r="H73" i="35"/>
  <c r="H74" i="35"/>
  <c r="H75" i="35"/>
  <c r="H76" i="35"/>
  <c r="H77" i="35"/>
  <c r="H78" i="35"/>
  <c r="B78" i="35"/>
  <c r="A78" i="35"/>
  <c r="K77" i="35"/>
  <c r="T77" i="35"/>
  <c r="AM77" i="35"/>
  <c r="AL77" i="35"/>
  <c r="AK77" i="35"/>
  <c r="AE77" i="35"/>
  <c r="AJ77" i="35"/>
  <c r="AI77" i="35"/>
  <c r="AH77" i="35"/>
  <c r="AG77" i="35"/>
  <c r="AF77" i="35"/>
  <c r="S77" i="35"/>
  <c r="AD77" i="35"/>
  <c r="AB77" i="35"/>
  <c r="AA77" i="35"/>
  <c r="Z77" i="35"/>
  <c r="Y77" i="35"/>
  <c r="V77" i="35"/>
  <c r="R77" i="35"/>
  <c r="P77" i="35"/>
  <c r="N77" i="35"/>
  <c r="M77" i="35"/>
  <c r="B77" i="35"/>
  <c r="A77" i="35"/>
  <c r="K76" i="35"/>
  <c r="T76" i="35"/>
  <c r="AM76" i="35"/>
  <c r="AL76" i="35"/>
  <c r="AK76" i="35"/>
  <c r="AE76" i="35"/>
  <c r="AJ76" i="35"/>
  <c r="AI76" i="35"/>
  <c r="AH76" i="35"/>
  <c r="AG76" i="35"/>
  <c r="AF76" i="35"/>
  <c r="S76" i="35"/>
  <c r="AD76" i="35"/>
  <c r="AB76" i="35"/>
  <c r="AA76" i="35"/>
  <c r="Z76" i="35"/>
  <c r="Y76" i="35"/>
  <c r="V76" i="35"/>
  <c r="R76" i="35"/>
  <c r="P76" i="35"/>
  <c r="N76" i="35"/>
  <c r="M76" i="35"/>
  <c r="B76" i="35"/>
  <c r="A76" i="35"/>
  <c r="K75" i="35"/>
  <c r="T75" i="35"/>
  <c r="AM75" i="35"/>
  <c r="AL75" i="35"/>
  <c r="AK75" i="35"/>
  <c r="AE75" i="35"/>
  <c r="AJ75" i="35"/>
  <c r="AI75" i="35"/>
  <c r="AH75" i="35"/>
  <c r="AG75" i="35"/>
  <c r="AF75" i="35"/>
  <c r="S75" i="35"/>
  <c r="AD75" i="35"/>
  <c r="AB75" i="35"/>
  <c r="AA75" i="35"/>
  <c r="Z75" i="35"/>
  <c r="Y75" i="35"/>
  <c r="V75" i="35"/>
  <c r="R75" i="35"/>
  <c r="P75" i="35"/>
  <c r="N75" i="35"/>
  <c r="M75" i="35"/>
  <c r="B75" i="35"/>
  <c r="A75" i="35"/>
  <c r="K74" i="35"/>
  <c r="T74" i="35"/>
  <c r="AM74" i="35"/>
  <c r="AL74" i="35"/>
  <c r="AK74" i="35"/>
  <c r="AE74" i="35"/>
  <c r="AJ74" i="35"/>
  <c r="AI74" i="35"/>
  <c r="AH74" i="35"/>
  <c r="AG74" i="35"/>
  <c r="AF74" i="35"/>
  <c r="S74" i="35"/>
  <c r="AD74" i="35"/>
  <c r="AB74" i="35"/>
  <c r="AA74" i="35"/>
  <c r="Z74" i="35"/>
  <c r="Y74" i="35"/>
  <c r="V74" i="35"/>
  <c r="R74" i="35"/>
  <c r="P74" i="35"/>
  <c r="N74" i="35"/>
  <c r="M74" i="35"/>
  <c r="B74" i="35"/>
  <c r="A74" i="35"/>
  <c r="K73" i="35"/>
  <c r="T73" i="35"/>
  <c r="AM73" i="35"/>
  <c r="AL73" i="35"/>
  <c r="AK73" i="35"/>
  <c r="AE73" i="35"/>
  <c r="AJ73" i="35"/>
  <c r="AI73" i="35"/>
  <c r="AH73" i="35"/>
  <c r="AG73" i="35"/>
  <c r="AF73" i="35"/>
  <c r="S73" i="35"/>
  <c r="AD73" i="35"/>
  <c r="AB73" i="35"/>
  <c r="AA73" i="35"/>
  <c r="Z73" i="35"/>
  <c r="Y73" i="35"/>
  <c r="V73" i="35"/>
  <c r="R73" i="35"/>
  <c r="P73" i="35"/>
  <c r="N73" i="35"/>
  <c r="M73" i="35"/>
  <c r="B73" i="35"/>
  <c r="A73" i="35"/>
  <c r="K72" i="35"/>
  <c r="T72" i="35"/>
  <c r="AM72" i="35"/>
  <c r="AL72" i="35"/>
  <c r="AK72" i="35"/>
  <c r="AE72" i="35"/>
  <c r="AJ72" i="35"/>
  <c r="AI72" i="35"/>
  <c r="AH72" i="35"/>
  <c r="AG72" i="35"/>
  <c r="AF72" i="35"/>
  <c r="S72" i="35"/>
  <c r="AD72" i="35"/>
  <c r="AB72" i="35"/>
  <c r="AA72" i="35"/>
  <c r="Z72" i="35"/>
  <c r="Y72" i="35"/>
  <c r="V72" i="35"/>
  <c r="R72" i="35"/>
  <c r="P72" i="35"/>
  <c r="N72" i="35"/>
  <c r="M72" i="35"/>
  <c r="B72" i="35"/>
  <c r="A72" i="35"/>
  <c r="K71" i="35"/>
  <c r="T71" i="35"/>
  <c r="AM71" i="35"/>
  <c r="AL71" i="35"/>
  <c r="AK71" i="35"/>
  <c r="AE71" i="35"/>
  <c r="AJ71" i="35"/>
  <c r="AI71" i="35"/>
  <c r="AH71" i="35"/>
  <c r="AG71" i="35"/>
  <c r="AF71" i="35"/>
  <c r="S71" i="35"/>
  <c r="AD71" i="35"/>
  <c r="AB71" i="35"/>
  <c r="AA71" i="35"/>
  <c r="Z71" i="35"/>
  <c r="Y71" i="35"/>
  <c r="V71" i="35"/>
  <c r="R71" i="35"/>
  <c r="P71" i="35"/>
  <c r="N71" i="35"/>
  <c r="M71" i="35"/>
  <c r="B71" i="35"/>
  <c r="A71" i="35"/>
  <c r="K70" i="35"/>
  <c r="T70" i="35"/>
  <c r="AM70" i="35"/>
  <c r="AL70" i="35"/>
  <c r="AK70" i="35"/>
  <c r="AE70" i="35"/>
  <c r="AJ70" i="35"/>
  <c r="AI70" i="35"/>
  <c r="AH70" i="35"/>
  <c r="AG70" i="35"/>
  <c r="AF70" i="35"/>
  <c r="S70" i="35"/>
  <c r="AD70" i="35"/>
  <c r="AB70" i="35"/>
  <c r="AA70" i="35"/>
  <c r="Z70" i="35"/>
  <c r="Y70" i="35"/>
  <c r="V70" i="35"/>
  <c r="R70" i="35"/>
  <c r="P70" i="35"/>
  <c r="N70" i="35"/>
  <c r="M70" i="35"/>
  <c r="B70" i="35"/>
  <c r="A70" i="35"/>
  <c r="K69" i="35"/>
  <c r="T69" i="35"/>
  <c r="AM69" i="35"/>
  <c r="AL69" i="35"/>
  <c r="AK69" i="35"/>
  <c r="AE69" i="35"/>
  <c r="AJ69" i="35"/>
  <c r="AI69" i="35"/>
  <c r="AH69" i="35"/>
  <c r="AG69" i="35"/>
  <c r="AF69" i="35"/>
  <c r="S69" i="35"/>
  <c r="AD69" i="35"/>
  <c r="AB69" i="35"/>
  <c r="AA69" i="35"/>
  <c r="Z69" i="35"/>
  <c r="Y69" i="35"/>
  <c r="V69" i="35"/>
  <c r="R69" i="35"/>
  <c r="P69" i="35"/>
  <c r="N69" i="35"/>
  <c r="M69" i="35"/>
  <c r="B69" i="35"/>
  <c r="A69" i="35"/>
  <c r="K68" i="35"/>
  <c r="T68" i="35"/>
  <c r="AM68" i="35"/>
  <c r="AL68" i="35"/>
  <c r="AK68" i="35"/>
  <c r="AE68" i="35"/>
  <c r="AJ68" i="35"/>
  <c r="AI68" i="35"/>
  <c r="AH68" i="35"/>
  <c r="AG68" i="35"/>
  <c r="AF68" i="35"/>
  <c r="S68" i="35"/>
  <c r="AD68" i="35"/>
  <c r="AB68" i="35"/>
  <c r="AA68" i="35"/>
  <c r="Z68" i="35"/>
  <c r="Y68" i="35"/>
  <c r="V68" i="35"/>
  <c r="R68" i="35"/>
  <c r="P68" i="35"/>
  <c r="N68" i="35"/>
  <c r="M68" i="35"/>
  <c r="B68" i="35"/>
  <c r="A68" i="35"/>
  <c r="K67" i="35"/>
  <c r="T67" i="35"/>
  <c r="AM67" i="35"/>
  <c r="AL67" i="35"/>
  <c r="AK67" i="35"/>
  <c r="AE67" i="35"/>
  <c r="AJ67" i="35"/>
  <c r="AI67" i="35"/>
  <c r="AH67" i="35"/>
  <c r="AG67" i="35"/>
  <c r="AF67" i="35"/>
  <c r="S67" i="35"/>
  <c r="AD67" i="35"/>
  <c r="AB67" i="35"/>
  <c r="AA67" i="35"/>
  <c r="Z67" i="35"/>
  <c r="Y67" i="35"/>
  <c r="V67" i="35"/>
  <c r="R67" i="35"/>
  <c r="P67" i="35"/>
  <c r="N67" i="35"/>
  <c r="M67" i="35"/>
  <c r="B67" i="35"/>
  <c r="A67" i="35"/>
  <c r="K66" i="35"/>
  <c r="T66" i="35"/>
  <c r="AM66" i="35"/>
  <c r="AL66" i="35"/>
  <c r="AK66" i="35"/>
  <c r="AE66" i="35"/>
  <c r="AJ66" i="35"/>
  <c r="AI66" i="35"/>
  <c r="AH66" i="35"/>
  <c r="AG66" i="35"/>
  <c r="AF66" i="35"/>
  <c r="S66" i="35"/>
  <c r="AD66" i="35"/>
  <c r="AB66" i="35"/>
  <c r="AA66" i="35"/>
  <c r="Z66" i="35"/>
  <c r="Y66" i="35"/>
  <c r="V66" i="35"/>
  <c r="R66" i="35"/>
  <c r="P66" i="35"/>
  <c r="N66" i="35"/>
  <c r="M66" i="35"/>
  <c r="B66" i="35"/>
  <c r="A66" i="35"/>
  <c r="K65" i="35"/>
  <c r="T65" i="35"/>
  <c r="AM65" i="35"/>
  <c r="AL65" i="35"/>
  <c r="AK65" i="35"/>
  <c r="AE65" i="35"/>
  <c r="AJ65" i="35"/>
  <c r="AI65" i="35"/>
  <c r="AH65" i="35"/>
  <c r="AG65" i="35"/>
  <c r="AF65" i="35"/>
  <c r="S65" i="35"/>
  <c r="AD65" i="35"/>
  <c r="AB65" i="35"/>
  <c r="AA65" i="35"/>
  <c r="Z65" i="35"/>
  <c r="Y65" i="35"/>
  <c r="V65" i="35"/>
  <c r="R65" i="35"/>
  <c r="P65" i="35"/>
  <c r="N65" i="35"/>
  <c r="M65" i="35"/>
  <c r="B65" i="35"/>
  <c r="A65" i="35"/>
  <c r="K64" i="35"/>
  <c r="T64" i="35"/>
  <c r="AM64" i="35"/>
  <c r="AL64" i="35"/>
  <c r="AK64" i="35"/>
  <c r="AE64" i="35"/>
  <c r="AJ64" i="35"/>
  <c r="AI64" i="35"/>
  <c r="AH64" i="35"/>
  <c r="AG64" i="35"/>
  <c r="AF64" i="35"/>
  <c r="S64" i="35"/>
  <c r="AD64" i="35"/>
  <c r="AB64" i="35"/>
  <c r="AA64" i="35"/>
  <c r="Z64" i="35"/>
  <c r="Y64" i="35"/>
  <c r="V64" i="35"/>
  <c r="R64" i="35"/>
  <c r="P64" i="35"/>
  <c r="N64" i="35"/>
  <c r="M64" i="35"/>
  <c r="B64" i="35"/>
  <c r="A64" i="35"/>
  <c r="K63" i="35"/>
  <c r="T63" i="35"/>
  <c r="AM63" i="35"/>
  <c r="AL63" i="35"/>
  <c r="AK63" i="35"/>
  <c r="AE63" i="35"/>
  <c r="AJ63" i="35"/>
  <c r="AI63" i="35"/>
  <c r="AH63" i="35"/>
  <c r="AG63" i="35"/>
  <c r="AF63" i="35"/>
  <c r="S63" i="35"/>
  <c r="AD63" i="35"/>
  <c r="AB63" i="35"/>
  <c r="AA63" i="35"/>
  <c r="Z63" i="35"/>
  <c r="Y63" i="35"/>
  <c r="V63" i="35"/>
  <c r="R63" i="35"/>
  <c r="P63" i="35"/>
  <c r="N63" i="35"/>
  <c r="M63" i="35"/>
  <c r="B63" i="35"/>
  <c r="A63" i="35"/>
  <c r="K62" i="35"/>
  <c r="T62" i="35"/>
  <c r="AM62" i="35"/>
  <c r="AL62" i="35"/>
  <c r="AK62" i="35"/>
  <c r="AE62" i="35"/>
  <c r="AJ62" i="35"/>
  <c r="AI62" i="35"/>
  <c r="AH62" i="35"/>
  <c r="AG62" i="35"/>
  <c r="AF62" i="35"/>
  <c r="S62" i="35"/>
  <c r="AD62" i="35"/>
  <c r="AB62" i="35"/>
  <c r="AA62" i="35"/>
  <c r="Z62" i="35"/>
  <c r="Y62" i="35"/>
  <c r="V62" i="35"/>
  <c r="R62" i="35"/>
  <c r="P62" i="35"/>
  <c r="N62" i="35"/>
  <c r="M62" i="35"/>
  <c r="B62" i="35"/>
  <c r="A62" i="35"/>
  <c r="K61" i="35"/>
  <c r="T61" i="35"/>
  <c r="AM61" i="35"/>
  <c r="AL61" i="35"/>
  <c r="AK61" i="35"/>
  <c r="AE61" i="35"/>
  <c r="AJ61" i="35"/>
  <c r="AI61" i="35"/>
  <c r="AH61" i="35"/>
  <c r="AG61" i="35"/>
  <c r="AF61" i="35"/>
  <c r="S61" i="35"/>
  <c r="AD61" i="35"/>
  <c r="AB61" i="35"/>
  <c r="AA61" i="35"/>
  <c r="Z61" i="35"/>
  <c r="Y61" i="35"/>
  <c r="V61" i="35"/>
  <c r="R61" i="35"/>
  <c r="P61" i="35"/>
  <c r="N61" i="35"/>
  <c r="M61" i="35"/>
  <c r="B61" i="35"/>
  <c r="A61" i="35"/>
  <c r="K60" i="35"/>
  <c r="T60" i="35"/>
  <c r="AM60" i="35"/>
  <c r="AL60" i="35"/>
  <c r="AK60" i="35"/>
  <c r="AE60" i="35"/>
  <c r="AJ60" i="35"/>
  <c r="AI60" i="35"/>
  <c r="AH60" i="35"/>
  <c r="AG60" i="35"/>
  <c r="AF60" i="35"/>
  <c r="S60" i="35"/>
  <c r="AD60" i="35"/>
  <c r="AB60" i="35"/>
  <c r="AA60" i="35"/>
  <c r="Z60" i="35"/>
  <c r="Y60" i="35"/>
  <c r="V60" i="35"/>
  <c r="R60" i="35"/>
  <c r="P60" i="35"/>
  <c r="N60" i="35"/>
  <c r="M60" i="35"/>
  <c r="B60" i="35"/>
  <c r="A60" i="35"/>
  <c r="K59" i="35"/>
  <c r="T59" i="35"/>
  <c r="AM59" i="35"/>
  <c r="AL59" i="35"/>
  <c r="AK59" i="35"/>
  <c r="AE59" i="35"/>
  <c r="AJ59" i="35"/>
  <c r="AI59" i="35"/>
  <c r="AH59" i="35"/>
  <c r="AG59" i="35"/>
  <c r="AF59" i="35"/>
  <c r="S59" i="35"/>
  <c r="AD59" i="35"/>
  <c r="AB59" i="35"/>
  <c r="AA59" i="35"/>
  <c r="Z59" i="35"/>
  <c r="Y59" i="35"/>
  <c r="V59" i="35"/>
  <c r="R59" i="35"/>
  <c r="P59" i="35"/>
  <c r="N59" i="35"/>
  <c r="M59" i="35"/>
  <c r="B59" i="35"/>
  <c r="A59" i="35"/>
  <c r="K58" i="35"/>
  <c r="T58" i="35"/>
  <c r="AM58" i="35"/>
  <c r="AL58" i="35"/>
  <c r="AK58" i="35"/>
  <c r="AE58" i="35"/>
  <c r="AJ58" i="35"/>
  <c r="AI58" i="35"/>
  <c r="AH58" i="35"/>
  <c r="AG58" i="35"/>
  <c r="AF58" i="35"/>
  <c r="S58" i="35"/>
  <c r="AD58" i="35"/>
  <c r="AB58" i="35"/>
  <c r="AA58" i="35"/>
  <c r="Z58" i="35"/>
  <c r="Y58" i="35"/>
  <c r="V58" i="35"/>
  <c r="R58" i="35"/>
  <c r="P58" i="35"/>
  <c r="N58" i="35"/>
  <c r="M58" i="35"/>
  <c r="B58" i="35"/>
  <c r="A58" i="35"/>
  <c r="K57" i="35"/>
  <c r="T57" i="35"/>
  <c r="AM57" i="35"/>
  <c r="AL57" i="35"/>
  <c r="AK57" i="35"/>
  <c r="AE57" i="35"/>
  <c r="AJ57" i="35"/>
  <c r="AI57" i="35"/>
  <c r="AH57" i="35"/>
  <c r="AG57" i="35"/>
  <c r="AF57" i="35"/>
  <c r="S57" i="35"/>
  <c r="AD57" i="35"/>
  <c r="AB57" i="35"/>
  <c r="AA57" i="35"/>
  <c r="Z57" i="35"/>
  <c r="Y57" i="35"/>
  <c r="V57" i="35"/>
  <c r="R57" i="35"/>
  <c r="P57" i="35"/>
  <c r="N57" i="35"/>
  <c r="M57" i="35"/>
  <c r="B57" i="35"/>
  <c r="A57" i="35"/>
  <c r="K56" i="35"/>
  <c r="T56" i="35"/>
  <c r="AM56" i="35"/>
  <c r="AL56" i="35"/>
  <c r="AK56" i="35"/>
  <c r="AE56" i="35"/>
  <c r="AJ56" i="35"/>
  <c r="AI56" i="35"/>
  <c r="AH56" i="35"/>
  <c r="AG56" i="35"/>
  <c r="AF56" i="35"/>
  <c r="S56" i="35"/>
  <c r="AD56" i="35"/>
  <c r="AB56" i="35"/>
  <c r="AA56" i="35"/>
  <c r="Z56" i="35"/>
  <c r="Y56" i="35"/>
  <c r="V56" i="35"/>
  <c r="R56" i="35"/>
  <c r="P56" i="35"/>
  <c r="N56" i="35"/>
  <c r="M56" i="35"/>
  <c r="B56" i="35"/>
  <c r="A56" i="35"/>
  <c r="K55" i="35"/>
  <c r="T55" i="35"/>
  <c r="AM55" i="35"/>
  <c r="AL55" i="35"/>
  <c r="AK55" i="35"/>
  <c r="AE55" i="35"/>
  <c r="AJ55" i="35"/>
  <c r="AI55" i="35"/>
  <c r="AH55" i="35"/>
  <c r="AG55" i="35"/>
  <c r="AF55" i="35"/>
  <c r="S55" i="35"/>
  <c r="AD55" i="35"/>
  <c r="AB55" i="35"/>
  <c r="AA55" i="35"/>
  <c r="Z55" i="35"/>
  <c r="Y55" i="35"/>
  <c r="V55" i="35"/>
  <c r="R55" i="35"/>
  <c r="P55" i="35"/>
  <c r="N55" i="35"/>
  <c r="M55" i="35"/>
  <c r="B55" i="35"/>
  <c r="A55" i="35"/>
  <c r="K54" i="35"/>
  <c r="T54" i="35"/>
  <c r="AM54" i="35"/>
  <c r="AL54" i="35"/>
  <c r="AK54" i="35"/>
  <c r="AE54" i="35"/>
  <c r="AJ54" i="35"/>
  <c r="AI54" i="35"/>
  <c r="AH54" i="35"/>
  <c r="AG54" i="35"/>
  <c r="AF54" i="35"/>
  <c r="S54" i="35"/>
  <c r="AD54" i="35"/>
  <c r="AB54" i="35"/>
  <c r="AA54" i="35"/>
  <c r="Z54" i="35"/>
  <c r="Y54" i="35"/>
  <c r="V54" i="35"/>
  <c r="R54" i="35"/>
  <c r="P54" i="35"/>
  <c r="N54" i="35"/>
  <c r="M54" i="35"/>
  <c r="B54" i="35"/>
  <c r="A54" i="35"/>
  <c r="T53" i="35"/>
  <c r="AM53" i="35"/>
  <c r="AL53" i="35"/>
  <c r="AK53" i="35"/>
  <c r="AE53" i="35"/>
  <c r="AJ53" i="35"/>
  <c r="AI53" i="35"/>
  <c r="AH53" i="35"/>
  <c r="AG53" i="35"/>
  <c r="AF53" i="35"/>
  <c r="S53" i="35"/>
  <c r="AD53" i="35"/>
  <c r="AB53" i="35"/>
  <c r="AA53" i="35"/>
  <c r="Z53" i="35"/>
  <c r="Y53" i="35"/>
  <c r="V53" i="35"/>
  <c r="R53" i="35"/>
  <c r="P53" i="35"/>
  <c r="N53" i="35"/>
  <c r="M53" i="35"/>
  <c r="B53" i="35"/>
  <c r="A53" i="35"/>
  <c r="K52" i="35"/>
  <c r="T52" i="35"/>
  <c r="AM52" i="35"/>
  <c r="AL52" i="35"/>
  <c r="AK52" i="35"/>
  <c r="AE52" i="35"/>
  <c r="AJ52" i="35"/>
  <c r="AI52" i="35"/>
  <c r="AH52" i="35"/>
  <c r="AG52" i="35"/>
  <c r="AF52" i="35"/>
  <c r="S52" i="35"/>
  <c r="AD52" i="35"/>
  <c r="AB52" i="35"/>
  <c r="AA52" i="35"/>
  <c r="Z52" i="35"/>
  <c r="Y52" i="35"/>
  <c r="V52" i="35"/>
  <c r="R52" i="35"/>
  <c r="P52" i="35"/>
  <c r="N52" i="35"/>
  <c r="M52" i="35"/>
  <c r="B52" i="35"/>
  <c r="A52" i="35"/>
  <c r="K51" i="35"/>
  <c r="T51" i="35"/>
  <c r="AM51" i="35"/>
  <c r="AL51" i="35"/>
  <c r="AK51" i="35"/>
  <c r="AE51" i="35"/>
  <c r="AJ51" i="35"/>
  <c r="AI51" i="35"/>
  <c r="AH51" i="35"/>
  <c r="AG51" i="35"/>
  <c r="AF51" i="35"/>
  <c r="S51" i="35"/>
  <c r="AD51" i="35"/>
  <c r="AB51" i="35"/>
  <c r="AA51" i="35"/>
  <c r="Z51" i="35"/>
  <c r="Y51" i="35"/>
  <c r="V51" i="35"/>
  <c r="R51" i="35"/>
  <c r="P51" i="35"/>
  <c r="N51" i="35"/>
  <c r="M51" i="35"/>
  <c r="B51" i="35"/>
  <c r="A51" i="35"/>
  <c r="K50" i="35"/>
  <c r="T50" i="35"/>
  <c r="AM50" i="35"/>
  <c r="AL50" i="35"/>
  <c r="AK50" i="35"/>
  <c r="AE50" i="35"/>
  <c r="AJ50" i="35"/>
  <c r="AI50" i="35"/>
  <c r="AH50" i="35"/>
  <c r="AG50" i="35"/>
  <c r="AF50" i="35"/>
  <c r="S50" i="35"/>
  <c r="AD50" i="35"/>
  <c r="AB50" i="35"/>
  <c r="AA50" i="35"/>
  <c r="Z50" i="35"/>
  <c r="Y50" i="35"/>
  <c r="V50" i="35"/>
  <c r="R50" i="35"/>
  <c r="P50" i="35"/>
  <c r="N50" i="35"/>
  <c r="M50" i="35"/>
  <c r="B50" i="35"/>
  <c r="A50" i="35"/>
  <c r="K49" i="35"/>
  <c r="T49" i="35"/>
  <c r="AM49" i="35"/>
  <c r="AL49" i="35"/>
  <c r="AK49" i="35"/>
  <c r="AE49" i="35"/>
  <c r="AJ49" i="35"/>
  <c r="AI49" i="35"/>
  <c r="AH49" i="35"/>
  <c r="AG49" i="35"/>
  <c r="AF49" i="35"/>
  <c r="S49" i="35"/>
  <c r="AD49" i="35"/>
  <c r="AB49" i="35"/>
  <c r="AA49" i="35"/>
  <c r="Z49" i="35"/>
  <c r="Y49" i="35"/>
  <c r="V49" i="35"/>
  <c r="R49" i="35"/>
  <c r="P49" i="35"/>
  <c r="N49" i="35"/>
  <c r="M49" i="35"/>
  <c r="B49" i="35"/>
  <c r="A49" i="35"/>
  <c r="K48" i="35"/>
  <c r="T48" i="35"/>
  <c r="AM48" i="35"/>
  <c r="AL48" i="35"/>
  <c r="AK48" i="35"/>
  <c r="AE48" i="35"/>
  <c r="AJ48" i="35"/>
  <c r="AI48" i="35"/>
  <c r="AH48" i="35"/>
  <c r="AG48" i="35"/>
  <c r="AF48" i="35"/>
  <c r="S48" i="35"/>
  <c r="AD48" i="35"/>
  <c r="AB48" i="35"/>
  <c r="AA48" i="35"/>
  <c r="Z48" i="35"/>
  <c r="Y48" i="35"/>
  <c r="V48" i="35"/>
  <c r="R48" i="35"/>
  <c r="P48" i="35"/>
  <c r="N48" i="35"/>
  <c r="M48" i="35"/>
  <c r="B48" i="35"/>
  <c r="A48" i="35"/>
  <c r="K47" i="35"/>
  <c r="T47" i="35"/>
  <c r="AM47" i="35"/>
  <c r="AL47" i="35"/>
  <c r="AK47" i="35"/>
  <c r="AE47" i="35"/>
  <c r="AJ47" i="35"/>
  <c r="AI47" i="35"/>
  <c r="AH47" i="35"/>
  <c r="AG47" i="35"/>
  <c r="AF47" i="35"/>
  <c r="S47" i="35"/>
  <c r="AD47" i="35"/>
  <c r="AB47" i="35"/>
  <c r="AA47" i="35"/>
  <c r="Z47" i="35"/>
  <c r="Y47" i="35"/>
  <c r="V47" i="35"/>
  <c r="R47" i="35"/>
  <c r="P47" i="35"/>
  <c r="N47" i="35"/>
  <c r="M47" i="35"/>
  <c r="B47" i="35"/>
  <c r="A47" i="35"/>
  <c r="K46" i="35"/>
  <c r="T46" i="35"/>
  <c r="AM46" i="35"/>
  <c r="AL46" i="35"/>
  <c r="AK46" i="35"/>
  <c r="AE46" i="35"/>
  <c r="AJ46" i="35"/>
  <c r="AI46" i="35"/>
  <c r="AH46" i="35"/>
  <c r="AG46" i="35"/>
  <c r="AF46" i="35"/>
  <c r="S46" i="35"/>
  <c r="AD46" i="35"/>
  <c r="AB46" i="35"/>
  <c r="AA46" i="35"/>
  <c r="Z46" i="35"/>
  <c r="Y46" i="35"/>
  <c r="V46" i="35"/>
  <c r="R46" i="35"/>
  <c r="P46" i="35"/>
  <c r="N46" i="35"/>
  <c r="M46" i="35"/>
  <c r="B46" i="35"/>
  <c r="A46" i="35"/>
  <c r="T45" i="35"/>
  <c r="AM45" i="35"/>
  <c r="AL45" i="35"/>
  <c r="AK45" i="35"/>
  <c r="AE45" i="35"/>
  <c r="AJ45" i="35"/>
  <c r="AI45" i="35"/>
  <c r="AH45" i="35"/>
  <c r="AG45" i="35"/>
  <c r="AF45" i="35"/>
  <c r="S45" i="35"/>
  <c r="AD45" i="35"/>
  <c r="AB45" i="35"/>
  <c r="AA45" i="35"/>
  <c r="Z45" i="35"/>
  <c r="Y45" i="35"/>
  <c r="V45" i="35"/>
  <c r="R45" i="35"/>
  <c r="P45" i="35"/>
  <c r="N45" i="35"/>
  <c r="M45" i="35"/>
  <c r="B45" i="35"/>
  <c r="A45" i="35"/>
  <c r="K44" i="35"/>
  <c r="T44" i="35"/>
  <c r="AM44" i="35"/>
  <c r="AL44" i="35"/>
  <c r="AK44" i="35"/>
  <c r="AE44" i="35"/>
  <c r="AJ44" i="35"/>
  <c r="AI44" i="35"/>
  <c r="AH44" i="35"/>
  <c r="AG44" i="35"/>
  <c r="AF44" i="35"/>
  <c r="S44" i="35"/>
  <c r="AD44" i="35"/>
  <c r="AB44" i="35"/>
  <c r="AA44" i="35"/>
  <c r="Z44" i="35"/>
  <c r="Y44" i="35"/>
  <c r="V44" i="35"/>
  <c r="R44" i="35"/>
  <c r="P44" i="35"/>
  <c r="N44" i="35"/>
  <c r="M44" i="35"/>
  <c r="B44" i="35"/>
  <c r="A44" i="35"/>
  <c r="K43" i="35"/>
  <c r="T43" i="35"/>
  <c r="AM43" i="35"/>
  <c r="AL43" i="35"/>
  <c r="AK43" i="35"/>
  <c r="AE43" i="35"/>
  <c r="AJ43" i="35"/>
  <c r="AI43" i="35"/>
  <c r="AH43" i="35"/>
  <c r="AG43" i="35"/>
  <c r="AF43" i="35"/>
  <c r="S43" i="35"/>
  <c r="AD43" i="35"/>
  <c r="AB43" i="35"/>
  <c r="AA43" i="35"/>
  <c r="Z43" i="35"/>
  <c r="Y43" i="35"/>
  <c r="V43" i="35"/>
  <c r="R43" i="35"/>
  <c r="P43" i="35"/>
  <c r="N43" i="35"/>
  <c r="M43" i="35"/>
  <c r="B43" i="35"/>
  <c r="A43" i="35"/>
  <c r="K42" i="35"/>
  <c r="T42" i="35"/>
  <c r="AM42" i="35"/>
  <c r="AL42" i="35"/>
  <c r="AK42" i="35"/>
  <c r="AE42" i="35"/>
  <c r="AJ42" i="35"/>
  <c r="AI42" i="35"/>
  <c r="AH42" i="35"/>
  <c r="AG42" i="35"/>
  <c r="AF42" i="35"/>
  <c r="S42" i="35"/>
  <c r="AD42" i="35"/>
  <c r="AB42" i="35"/>
  <c r="AA42" i="35"/>
  <c r="Z42" i="35"/>
  <c r="Y42" i="35"/>
  <c r="V42" i="35"/>
  <c r="R42" i="35"/>
  <c r="P42" i="35"/>
  <c r="N42" i="35"/>
  <c r="M42" i="35"/>
  <c r="B42" i="35"/>
  <c r="A42" i="35"/>
  <c r="K41" i="35"/>
  <c r="T41" i="35"/>
  <c r="AM41" i="35"/>
  <c r="AL41" i="35"/>
  <c r="AK41" i="35"/>
  <c r="AE41" i="35"/>
  <c r="AJ41" i="35"/>
  <c r="AI41" i="35"/>
  <c r="AH41" i="35"/>
  <c r="AG41" i="35"/>
  <c r="AF41" i="35"/>
  <c r="S41" i="35"/>
  <c r="AD41" i="35"/>
  <c r="AB41" i="35"/>
  <c r="AA41" i="35"/>
  <c r="Z41" i="35"/>
  <c r="Y41" i="35"/>
  <c r="V41" i="35"/>
  <c r="R41" i="35"/>
  <c r="P41" i="35"/>
  <c r="N41" i="35"/>
  <c r="M41" i="35"/>
  <c r="B41" i="35"/>
  <c r="A41" i="35"/>
  <c r="T40" i="35"/>
  <c r="AM40" i="35"/>
  <c r="AL40" i="35"/>
  <c r="AK40" i="35"/>
  <c r="AE40" i="35"/>
  <c r="AJ40" i="35"/>
  <c r="AI40" i="35"/>
  <c r="AH40" i="35"/>
  <c r="AG40" i="35"/>
  <c r="AF40" i="35"/>
  <c r="AD40" i="35"/>
  <c r="AB40" i="35"/>
  <c r="AA40" i="35"/>
  <c r="Z40" i="35"/>
  <c r="Y40" i="35"/>
  <c r="V40" i="35"/>
  <c r="R40" i="35"/>
  <c r="P40" i="35"/>
  <c r="N40" i="35"/>
  <c r="M40" i="35"/>
  <c r="B40" i="35"/>
  <c r="A40" i="35"/>
  <c r="K39" i="35"/>
  <c r="T39" i="35"/>
  <c r="AM39" i="35"/>
  <c r="AL39" i="35"/>
  <c r="AK39" i="35"/>
  <c r="AE39" i="35"/>
  <c r="AJ39" i="35"/>
  <c r="AI39" i="35"/>
  <c r="AH39" i="35"/>
  <c r="AG39" i="35"/>
  <c r="AF39" i="35"/>
  <c r="S39" i="35"/>
  <c r="AD39" i="35"/>
  <c r="AB39" i="35"/>
  <c r="AA39" i="35"/>
  <c r="Z39" i="35"/>
  <c r="Y39" i="35"/>
  <c r="V39" i="35"/>
  <c r="R39" i="35"/>
  <c r="P39" i="35"/>
  <c r="N39" i="35"/>
  <c r="M39" i="35"/>
  <c r="B39" i="35"/>
  <c r="A39" i="35"/>
  <c r="K38" i="35"/>
  <c r="T38" i="35"/>
  <c r="AM38" i="35"/>
  <c r="AL38" i="35"/>
  <c r="AK38" i="35"/>
  <c r="AE38" i="35"/>
  <c r="AJ38" i="35"/>
  <c r="AI38" i="35"/>
  <c r="AH38" i="35"/>
  <c r="AG38" i="35"/>
  <c r="AF38" i="35"/>
  <c r="S38" i="35"/>
  <c r="AD38" i="35"/>
  <c r="AB38" i="35"/>
  <c r="AA38" i="35"/>
  <c r="Z38" i="35"/>
  <c r="Y38" i="35"/>
  <c r="V38" i="35"/>
  <c r="R38" i="35"/>
  <c r="P38" i="35"/>
  <c r="N38" i="35"/>
  <c r="M38" i="35"/>
  <c r="B38" i="35"/>
  <c r="A38" i="35"/>
  <c r="AQ37" i="35"/>
  <c r="K37" i="35"/>
  <c r="T37" i="35"/>
  <c r="AM37" i="35"/>
  <c r="AL37" i="35"/>
  <c r="AK37" i="35"/>
  <c r="AE37" i="35"/>
  <c r="AJ37" i="35"/>
  <c r="AI37" i="35"/>
  <c r="AH37" i="35"/>
  <c r="AG37" i="35"/>
  <c r="AF37" i="35"/>
  <c r="S37" i="35"/>
  <c r="AD37" i="35"/>
  <c r="AB37" i="35"/>
  <c r="AA37" i="35"/>
  <c r="Z37" i="35"/>
  <c r="Y37" i="35"/>
  <c r="V37" i="35"/>
  <c r="R37" i="35"/>
  <c r="P37" i="35"/>
  <c r="N37" i="35"/>
  <c r="M37" i="35"/>
  <c r="B37" i="35"/>
  <c r="A37" i="35"/>
  <c r="K36" i="35"/>
  <c r="T36" i="35"/>
  <c r="AM36" i="35"/>
  <c r="AL36" i="35"/>
  <c r="AK36" i="35"/>
  <c r="AE36" i="35"/>
  <c r="AJ36" i="35"/>
  <c r="AI36" i="35"/>
  <c r="AH36" i="35"/>
  <c r="AG36" i="35"/>
  <c r="AF36" i="35"/>
  <c r="S36" i="35"/>
  <c r="AD36" i="35"/>
  <c r="AB36" i="35"/>
  <c r="AA36" i="35"/>
  <c r="Z36" i="35"/>
  <c r="Y36" i="35"/>
  <c r="V36" i="35"/>
  <c r="R36" i="35"/>
  <c r="P36" i="35"/>
  <c r="N36" i="35"/>
  <c r="M36" i="35"/>
  <c r="B36" i="35"/>
  <c r="A36" i="35"/>
  <c r="AQ35" i="35"/>
  <c r="K35" i="35"/>
  <c r="T35" i="35"/>
  <c r="AM35" i="35"/>
  <c r="AL35" i="35"/>
  <c r="AK35" i="35"/>
  <c r="AE35" i="35"/>
  <c r="AJ35" i="35"/>
  <c r="AI35" i="35"/>
  <c r="AH35" i="35"/>
  <c r="AG35" i="35"/>
  <c r="AF35" i="35"/>
  <c r="S35" i="35"/>
  <c r="AD35" i="35"/>
  <c r="AB35" i="35"/>
  <c r="AA35" i="35"/>
  <c r="Z35" i="35"/>
  <c r="Y35" i="35"/>
  <c r="V35" i="35"/>
  <c r="R35" i="35"/>
  <c r="P35" i="35"/>
  <c r="N35" i="35"/>
  <c r="M35" i="35"/>
  <c r="B35" i="35"/>
  <c r="A35" i="35"/>
  <c r="T34" i="35"/>
  <c r="AM34" i="35"/>
  <c r="AL34" i="35"/>
  <c r="AK34" i="35"/>
  <c r="AE34" i="35"/>
  <c r="AJ34" i="35"/>
  <c r="AI34" i="35"/>
  <c r="AH34" i="35"/>
  <c r="AG34" i="35"/>
  <c r="AF34" i="35"/>
  <c r="S34" i="35"/>
  <c r="AD34" i="35"/>
  <c r="AB34" i="35"/>
  <c r="AA34" i="35"/>
  <c r="Z34" i="35"/>
  <c r="Y34" i="35"/>
  <c r="V34" i="35"/>
  <c r="R34" i="35"/>
  <c r="P34" i="35"/>
  <c r="N34" i="35"/>
  <c r="M34" i="35"/>
  <c r="B34" i="35"/>
  <c r="A34" i="35"/>
  <c r="AQ33" i="35"/>
  <c r="K33" i="35"/>
  <c r="T33" i="35"/>
  <c r="AM33" i="35"/>
  <c r="AL33" i="35"/>
  <c r="AK33" i="35"/>
  <c r="AE33" i="35"/>
  <c r="AJ33" i="35"/>
  <c r="AI33" i="35"/>
  <c r="AH33" i="35"/>
  <c r="AG33" i="35"/>
  <c r="AF33" i="35"/>
  <c r="S33" i="35"/>
  <c r="AD33" i="35"/>
  <c r="AB33" i="35"/>
  <c r="AA33" i="35"/>
  <c r="Z33" i="35"/>
  <c r="Y33" i="35"/>
  <c r="V33" i="35"/>
  <c r="R33" i="35"/>
  <c r="P33" i="35"/>
  <c r="N33" i="35"/>
  <c r="M33" i="35"/>
  <c r="B33" i="35"/>
  <c r="A33" i="35"/>
  <c r="T32" i="35"/>
  <c r="AM32" i="35"/>
  <c r="AL32" i="35"/>
  <c r="AK32" i="35"/>
  <c r="AE32" i="35"/>
  <c r="AJ32" i="35"/>
  <c r="AI32" i="35"/>
  <c r="AH32" i="35"/>
  <c r="AG32" i="35"/>
  <c r="AF32" i="35"/>
  <c r="S32" i="35"/>
  <c r="AD32" i="35"/>
  <c r="AB32" i="35"/>
  <c r="AA32" i="35"/>
  <c r="Z32" i="35"/>
  <c r="Y32" i="35"/>
  <c r="V32" i="35"/>
  <c r="R32" i="35"/>
  <c r="P32" i="35"/>
  <c r="N32" i="35"/>
  <c r="M32" i="35"/>
  <c r="B32" i="35"/>
  <c r="A32" i="35"/>
  <c r="K31" i="35"/>
  <c r="T31" i="35"/>
  <c r="AM31" i="35"/>
  <c r="AL31" i="35"/>
  <c r="AK31" i="35"/>
  <c r="AE31" i="35"/>
  <c r="AJ31" i="35"/>
  <c r="AI31" i="35"/>
  <c r="AH31" i="35"/>
  <c r="AG31" i="35"/>
  <c r="AF31" i="35"/>
  <c r="S31" i="35"/>
  <c r="AD31" i="35"/>
  <c r="AB31" i="35"/>
  <c r="AA31" i="35"/>
  <c r="Z31" i="35"/>
  <c r="Y31" i="35"/>
  <c r="V31" i="35"/>
  <c r="R31" i="35"/>
  <c r="P31" i="35"/>
  <c r="N31" i="35"/>
  <c r="M31" i="35"/>
  <c r="B31" i="35"/>
  <c r="A31" i="35"/>
  <c r="AT30" i="35"/>
  <c r="AZ30" i="35"/>
  <c r="K30" i="35"/>
  <c r="T30" i="35"/>
  <c r="AM30" i="35"/>
  <c r="AL30" i="35"/>
  <c r="AK30" i="35"/>
  <c r="AE30" i="35"/>
  <c r="AJ30" i="35"/>
  <c r="AI30" i="35"/>
  <c r="AH30" i="35"/>
  <c r="AG30" i="35"/>
  <c r="AF30" i="35"/>
  <c r="S30" i="35"/>
  <c r="AD30" i="35"/>
  <c r="AB30" i="35"/>
  <c r="AA30" i="35"/>
  <c r="Z30" i="35"/>
  <c r="Y30" i="35"/>
  <c r="V30" i="35"/>
  <c r="R30" i="35"/>
  <c r="P30" i="35"/>
  <c r="N30" i="35"/>
  <c r="M30" i="35"/>
  <c r="B30" i="35"/>
  <c r="A30" i="35"/>
  <c r="BB29" i="35"/>
  <c r="AV18" i="35"/>
  <c r="AU18" i="35"/>
  <c r="AT22" i="35"/>
  <c r="AT18" i="35"/>
  <c r="AT26" i="35"/>
  <c r="AV19" i="35"/>
  <c r="AU19" i="35"/>
  <c r="AT19" i="35"/>
  <c r="AT27" i="35"/>
  <c r="AV20" i="35"/>
  <c r="AU20" i="35"/>
  <c r="AT20" i="35"/>
  <c r="AT28" i="35"/>
  <c r="AV29" i="35"/>
  <c r="K29" i="35"/>
  <c r="T29" i="35"/>
  <c r="AM29" i="35"/>
  <c r="AL29" i="35"/>
  <c r="AK29" i="35"/>
  <c r="AE29" i="35"/>
  <c r="AJ29" i="35"/>
  <c r="AI29" i="35"/>
  <c r="AH29" i="35"/>
  <c r="AG29" i="35"/>
  <c r="AF29" i="35"/>
  <c r="S29" i="35"/>
  <c r="AD29" i="35"/>
  <c r="AB29" i="35"/>
  <c r="AA29" i="35"/>
  <c r="Z29" i="35"/>
  <c r="Y29" i="35"/>
  <c r="V29" i="35"/>
  <c r="R29" i="35"/>
  <c r="P29" i="35"/>
  <c r="N29" i="35"/>
  <c r="M29" i="35"/>
  <c r="B29" i="35"/>
  <c r="A29" i="35"/>
  <c r="W5" i="35"/>
  <c r="BB20" i="35"/>
  <c r="BB28" i="35"/>
  <c r="W4" i="35"/>
  <c r="BB19" i="35"/>
  <c r="BA20" i="35"/>
  <c r="BA28" i="35"/>
  <c r="AZ20" i="35"/>
  <c r="AZ28" i="35"/>
  <c r="AY20" i="35"/>
  <c r="AY28" i="35"/>
  <c r="AV28" i="35"/>
  <c r="AU28" i="35"/>
  <c r="AS28" i="35"/>
  <c r="K28" i="35"/>
  <c r="T28" i="35"/>
  <c r="AM28" i="35"/>
  <c r="AL28" i="35"/>
  <c r="AK28" i="35"/>
  <c r="AE28" i="35"/>
  <c r="AJ28" i="35"/>
  <c r="AI28" i="35"/>
  <c r="AH28" i="35"/>
  <c r="AG28" i="35"/>
  <c r="AF28" i="35"/>
  <c r="S28" i="35"/>
  <c r="AD28" i="35"/>
  <c r="AB28" i="35"/>
  <c r="AA28" i="35"/>
  <c r="Z28" i="35"/>
  <c r="Y28" i="35"/>
  <c r="V28" i="35"/>
  <c r="R28" i="35"/>
  <c r="P28" i="35"/>
  <c r="N28" i="35"/>
  <c r="M28" i="35"/>
  <c r="B28" i="35"/>
  <c r="A28" i="35"/>
  <c r="BB27" i="35"/>
  <c r="W3" i="35"/>
  <c r="BB18" i="35"/>
  <c r="BA19" i="35"/>
  <c r="BA27" i="35"/>
  <c r="AZ19" i="35"/>
  <c r="AZ27" i="35"/>
  <c r="AY19" i="35"/>
  <c r="AY27" i="35"/>
  <c r="AV27" i="35"/>
  <c r="AU27" i="35"/>
  <c r="AS27" i="35"/>
  <c r="K27" i="35"/>
  <c r="T27" i="35"/>
  <c r="AM27" i="35"/>
  <c r="AL27" i="35"/>
  <c r="AK27" i="35"/>
  <c r="AE27" i="35"/>
  <c r="AJ27" i="35"/>
  <c r="AI27" i="35"/>
  <c r="AH27" i="35"/>
  <c r="AG27" i="35"/>
  <c r="AF27" i="35"/>
  <c r="S27" i="35"/>
  <c r="AD27" i="35"/>
  <c r="AB27" i="35"/>
  <c r="AA27" i="35"/>
  <c r="Z27" i="35"/>
  <c r="Y27" i="35"/>
  <c r="V27" i="35"/>
  <c r="R27" i="35"/>
  <c r="P27" i="35"/>
  <c r="N27" i="35"/>
  <c r="M27" i="35"/>
  <c r="B27" i="35"/>
  <c r="A27" i="35"/>
  <c r="BB26" i="35"/>
  <c r="BA18" i="35"/>
  <c r="BA26" i="35"/>
  <c r="AZ18" i="35"/>
  <c r="AZ26" i="35"/>
  <c r="AY18" i="35"/>
  <c r="AY26" i="35"/>
  <c r="AV26" i="35"/>
  <c r="AU26" i="35"/>
  <c r="AS26" i="35"/>
  <c r="T26" i="35"/>
  <c r="AM26" i="35"/>
  <c r="AL26" i="35"/>
  <c r="AK26" i="35"/>
  <c r="AE26" i="35"/>
  <c r="AJ26" i="35"/>
  <c r="AI26" i="35"/>
  <c r="AH26" i="35"/>
  <c r="AG26" i="35"/>
  <c r="AF26" i="35"/>
  <c r="S26" i="35"/>
  <c r="AD26" i="35"/>
  <c r="AB26" i="35"/>
  <c r="AA26" i="35"/>
  <c r="Z26" i="35"/>
  <c r="Y26" i="35"/>
  <c r="V26" i="35"/>
  <c r="R26" i="35"/>
  <c r="P26" i="35"/>
  <c r="N26" i="35"/>
  <c r="M26" i="35"/>
  <c r="B26" i="35"/>
  <c r="A26" i="35"/>
  <c r="K25" i="35"/>
  <c r="T25" i="35"/>
  <c r="AM25" i="35"/>
  <c r="AL25" i="35"/>
  <c r="AK25" i="35"/>
  <c r="AE25" i="35"/>
  <c r="AJ25" i="35"/>
  <c r="AI25" i="35"/>
  <c r="AH25" i="35"/>
  <c r="AG25" i="35"/>
  <c r="AF25" i="35"/>
  <c r="S25" i="35"/>
  <c r="AD25" i="35"/>
  <c r="AB25" i="35"/>
  <c r="AA25" i="35"/>
  <c r="Z25" i="35"/>
  <c r="Y25" i="35"/>
  <c r="V25" i="35"/>
  <c r="R25" i="35"/>
  <c r="P25" i="35"/>
  <c r="N25" i="35"/>
  <c r="M25" i="35"/>
  <c r="B25" i="35"/>
  <c r="A25" i="35"/>
  <c r="T24" i="35"/>
  <c r="AM24" i="35"/>
  <c r="AL24" i="35"/>
  <c r="AK24" i="35"/>
  <c r="AE24" i="35"/>
  <c r="AJ24" i="35"/>
  <c r="AI24" i="35"/>
  <c r="AH24" i="35"/>
  <c r="AG24" i="35"/>
  <c r="AF24" i="35"/>
  <c r="S24" i="35"/>
  <c r="AD24" i="35"/>
  <c r="AB24" i="35"/>
  <c r="AA24" i="35"/>
  <c r="Z24" i="35"/>
  <c r="Y24" i="35"/>
  <c r="V24" i="35"/>
  <c r="R24" i="35"/>
  <c r="P24" i="35"/>
  <c r="N24" i="35"/>
  <c r="M24" i="35"/>
  <c r="B24" i="35"/>
  <c r="A24" i="35"/>
  <c r="K23" i="35"/>
  <c r="T23" i="35"/>
  <c r="AM23" i="35"/>
  <c r="AL23" i="35"/>
  <c r="AK23" i="35"/>
  <c r="AE23" i="35"/>
  <c r="AJ23" i="35"/>
  <c r="AI23" i="35"/>
  <c r="AH23" i="35"/>
  <c r="AG23" i="35"/>
  <c r="AF23" i="35"/>
  <c r="S23" i="35"/>
  <c r="AD23" i="35"/>
  <c r="AB23" i="35"/>
  <c r="AA23" i="35"/>
  <c r="Z23" i="35"/>
  <c r="Y23" i="35"/>
  <c r="V23" i="35"/>
  <c r="R23" i="35"/>
  <c r="P23" i="35"/>
  <c r="N23" i="35"/>
  <c r="M23" i="35"/>
  <c r="B23" i="35"/>
  <c r="A23" i="35"/>
  <c r="AZ22" i="35"/>
  <c r="K22" i="35"/>
  <c r="T22" i="35"/>
  <c r="AM22" i="35"/>
  <c r="AL22" i="35"/>
  <c r="AK22" i="35"/>
  <c r="AE22" i="35"/>
  <c r="AJ22" i="35"/>
  <c r="AI22" i="35"/>
  <c r="AH22" i="35"/>
  <c r="AG22" i="35"/>
  <c r="AF22" i="35"/>
  <c r="S22" i="35"/>
  <c r="AD22" i="35"/>
  <c r="AB22" i="35"/>
  <c r="AA22" i="35"/>
  <c r="Z22" i="35"/>
  <c r="Y22" i="35"/>
  <c r="V22" i="35"/>
  <c r="R22" i="35"/>
  <c r="P22" i="35"/>
  <c r="N22" i="35"/>
  <c r="M22" i="35"/>
  <c r="B22" i="35"/>
  <c r="A22" i="35"/>
  <c r="BB21" i="35"/>
  <c r="AV21" i="35"/>
  <c r="K21" i="35"/>
  <c r="T21" i="35"/>
  <c r="AM21" i="35"/>
  <c r="AL21" i="35"/>
  <c r="AK21" i="35"/>
  <c r="AE21" i="35"/>
  <c r="AJ21" i="35"/>
  <c r="AI21" i="35"/>
  <c r="AH21" i="35"/>
  <c r="AG21" i="35"/>
  <c r="AF21" i="35"/>
  <c r="S21" i="35"/>
  <c r="AD21" i="35"/>
  <c r="AB21" i="35"/>
  <c r="AA21" i="35"/>
  <c r="Z21" i="35"/>
  <c r="Y21" i="35"/>
  <c r="V21" i="35"/>
  <c r="R21" i="35"/>
  <c r="P21" i="35"/>
  <c r="N21" i="35"/>
  <c r="M21" i="35"/>
  <c r="B21" i="35"/>
  <c r="A21" i="35"/>
  <c r="K20" i="35"/>
  <c r="T20" i="35"/>
  <c r="AM20" i="35"/>
  <c r="AL20" i="35"/>
  <c r="AK20" i="35"/>
  <c r="AE20" i="35"/>
  <c r="AJ20" i="35"/>
  <c r="AI20" i="35"/>
  <c r="AH20" i="35"/>
  <c r="AG20" i="35"/>
  <c r="AF20" i="35"/>
  <c r="S20" i="35"/>
  <c r="AD20" i="35"/>
  <c r="AB20" i="35"/>
  <c r="AA20" i="35"/>
  <c r="Z20" i="35"/>
  <c r="Y20" i="35"/>
  <c r="V20" i="35"/>
  <c r="R20" i="35"/>
  <c r="P20" i="35"/>
  <c r="N20" i="35"/>
  <c r="M20" i="35"/>
  <c r="B20" i="35"/>
  <c r="A20" i="35"/>
  <c r="K19" i="35"/>
  <c r="T19" i="35"/>
  <c r="AM19" i="35"/>
  <c r="AL19" i="35"/>
  <c r="AK19" i="35"/>
  <c r="AE19" i="35"/>
  <c r="AJ19" i="35"/>
  <c r="AI19" i="35"/>
  <c r="AH19" i="35"/>
  <c r="AG19" i="35"/>
  <c r="AF19" i="35"/>
  <c r="S19" i="35"/>
  <c r="AD19" i="35"/>
  <c r="AB19" i="35"/>
  <c r="AA19" i="35"/>
  <c r="Z19" i="35"/>
  <c r="Y19" i="35"/>
  <c r="V19" i="35"/>
  <c r="R19" i="35"/>
  <c r="P19" i="35"/>
  <c r="N19" i="35"/>
  <c r="M19" i="35"/>
  <c r="B19" i="35"/>
  <c r="A19" i="35"/>
  <c r="T18" i="35"/>
  <c r="AM18" i="35"/>
  <c r="AL18" i="35"/>
  <c r="AK18" i="35"/>
  <c r="AE18" i="35"/>
  <c r="AJ18" i="35"/>
  <c r="AI18" i="35"/>
  <c r="AH18" i="35"/>
  <c r="AG18" i="35"/>
  <c r="AF18" i="35"/>
  <c r="AD18" i="35"/>
  <c r="AB18" i="35"/>
  <c r="AA18" i="35"/>
  <c r="Z18" i="35"/>
  <c r="Y18" i="35"/>
  <c r="V18" i="35"/>
  <c r="R18" i="35"/>
  <c r="P18" i="35"/>
  <c r="N18" i="35"/>
  <c r="M18" i="35"/>
  <c r="B18" i="35"/>
  <c r="A18" i="35"/>
  <c r="K17" i="35"/>
  <c r="T17" i="35"/>
  <c r="AM17" i="35"/>
  <c r="AL17" i="35"/>
  <c r="AK17" i="35"/>
  <c r="AE17" i="35"/>
  <c r="AJ17" i="35"/>
  <c r="AI17" i="35"/>
  <c r="AH17" i="35"/>
  <c r="AG17" i="35"/>
  <c r="AF17" i="35"/>
  <c r="S17" i="35"/>
  <c r="AD17" i="35"/>
  <c r="AB17" i="35"/>
  <c r="AA17" i="35"/>
  <c r="Z17" i="35"/>
  <c r="Y17" i="35"/>
  <c r="V17" i="35"/>
  <c r="R17" i="35"/>
  <c r="P17" i="35"/>
  <c r="N17" i="35"/>
  <c r="M17" i="35"/>
  <c r="B17" i="35"/>
  <c r="A17" i="35"/>
  <c r="K16" i="35"/>
  <c r="T16" i="35"/>
  <c r="AM16" i="35"/>
  <c r="AL16" i="35"/>
  <c r="AK16" i="35"/>
  <c r="AE16" i="35"/>
  <c r="AJ16" i="35"/>
  <c r="AI16" i="35"/>
  <c r="AH16" i="35"/>
  <c r="AG16" i="35"/>
  <c r="AF16" i="35"/>
  <c r="S16" i="35"/>
  <c r="AD16" i="35"/>
  <c r="AB16" i="35"/>
  <c r="AA16" i="35"/>
  <c r="Z16" i="35"/>
  <c r="Y16" i="35"/>
  <c r="V16" i="35"/>
  <c r="R16" i="35"/>
  <c r="P16" i="35"/>
  <c r="N16" i="35"/>
  <c r="M16" i="35"/>
  <c r="B16" i="35"/>
  <c r="A16" i="35"/>
  <c r="K15" i="35"/>
  <c r="T15" i="35"/>
  <c r="AM15" i="35"/>
  <c r="AL15" i="35"/>
  <c r="AK15" i="35"/>
  <c r="AE15" i="35"/>
  <c r="AJ15" i="35"/>
  <c r="AI15" i="35"/>
  <c r="AH15" i="35"/>
  <c r="AG15" i="35"/>
  <c r="AF15" i="35"/>
  <c r="S15" i="35"/>
  <c r="AD15" i="35"/>
  <c r="AB15" i="35"/>
  <c r="AA15" i="35"/>
  <c r="Z15" i="35"/>
  <c r="Y15" i="35"/>
  <c r="V15" i="35"/>
  <c r="R15" i="35"/>
  <c r="P15" i="35"/>
  <c r="N15" i="35"/>
  <c r="M15" i="35"/>
  <c r="B15" i="35"/>
  <c r="A15" i="35"/>
  <c r="AT14" i="35"/>
  <c r="K14" i="35"/>
  <c r="T14" i="35"/>
  <c r="AM14" i="35"/>
  <c r="AL14" i="35"/>
  <c r="AK14" i="35"/>
  <c r="AE14" i="35"/>
  <c r="AJ14" i="35"/>
  <c r="AI14" i="35"/>
  <c r="AH14" i="35"/>
  <c r="AG14" i="35"/>
  <c r="AF14" i="35"/>
  <c r="S14" i="35"/>
  <c r="AD14" i="35"/>
  <c r="AB14" i="35"/>
  <c r="AA14" i="35"/>
  <c r="Z14" i="35"/>
  <c r="Y14" i="35"/>
  <c r="V14" i="35"/>
  <c r="R14" i="35"/>
  <c r="P14" i="35"/>
  <c r="N14" i="35"/>
  <c r="M14" i="35"/>
  <c r="B14" i="35"/>
  <c r="A14" i="35"/>
  <c r="AV10" i="35"/>
  <c r="AU10" i="35"/>
  <c r="AT10" i="35"/>
  <c r="AV11" i="35"/>
  <c r="AU11" i="35"/>
  <c r="AT11" i="35"/>
  <c r="AV12" i="35"/>
  <c r="AU12" i="35"/>
  <c r="AT12" i="35"/>
  <c r="AV13" i="35"/>
  <c r="K13" i="35"/>
  <c r="T13" i="35"/>
  <c r="AM13" i="35"/>
  <c r="AL13" i="35"/>
  <c r="AK13" i="35"/>
  <c r="AE13" i="35"/>
  <c r="AJ13" i="35"/>
  <c r="AI13" i="35"/>
  <c r="AH13" i="35"/>
  <c r="AG13" i="35"/>
  <c r="AF13" i="35"/>
  <c r="S13" i="35"/>
  <c r="AD13" i="35"/>
  <c r="AB13" i="35"/>
  <c r="AA13" i="35"/>
  <c r="Z13" i="35"/>
  <c r="Y13" i="35"/>
  <c r="V13" i="35"/>
  <c r="R13" i="35"/>
  <c r="P13" i="35"/>
  <c r="N13" i="35"/>
  <c r="M13" i="35"/>
  <c r="B13" i="35"/>
  <c r="A13" i="35"/>
  <c r="K12" i="35"/>
  <c r="T12" i="35"/>
  <c r="AM12" i="35"/>
  <c r="AL12" i="35"/>
  <c r="AK12" i="35"/>
  <c r="AE12" i="35"/>
  <c r="AJ12" i="35"/>
  <c r="AI12" i="35"/>
  <c r="AH12" i="35"/>
  <c r="AG12" i="35"/>
  <c r="AF12" i="35"/>
  <c r="S12" i="35"/>
  <c r="AD12" i="35"/>
  <c r="AB12" i="35"/>
  <c r="AA12" i="35"/>
  <c r="Z12" i="35"/>
  <c r="Y12" i="35"/>
  <c r="V12" i="35"/>
  <c r="R12" i="35"/>
  <c r="P12" i="35"/>
  <c r="N12" i="35"/>
  <c r="M12" i="35"/>
  <c r="B12" i="35"/>
  <c r="A12" i="35"/>
  <c r="K11" i="35"/>
  <c r="T11" i="35"/>
  <c r="AM11" i="35"/>
  <c r="AL11" i="35"/>
  <c r="AK11" i="35"/>
  <c r="AE11" i="35"/>
  <c r="AJ11" i="35"/>
  <c r="AI11" i="35"/>
  <c r="AH11" i="35"/>
  <c r="AG11" i="35"/>
  <c r="AF11" i="35"/>
  <c r="S11" i="35"/>
  <c r="AD11" i="35"/>
  <c r="AB11" i="35"/>
  <c r="AA11" i="35"/>
  <c r="Z11" i="35"/>
  <c r="Y11" i="35"/>
  <c r="V11" i="35"/>
  <c r="R11" i="35"/>
  <c r="P11" i="35"/>
  <c r="N11" i="35"/>
  <c r="M11" i="35"/>
  <c r="B11" i="35"/>
  <c r="A11" i="35"/>
  <c r="K10" i="35"/>
  <c r="T10" i="35"/>
  <c r="AM10" i="35"/>
  <c r="AL10" i="35"/>
  <c r="AK10" i="35"/>
  <c r="AE10" i="35"/>
  <c r="AJ10" i="35"/>
  <c r="AI10" i="35"/>
  <c r="AH10" i="35"/>
  <c r="AG10" i="35"/>
  <c r="AF10" i="35"/>
  <c r="S10" i="35"/>
  <c r="AD10" i="35"/>
  <c r="AB10" i="35"/>
  <c r="AA10" i="35"/>
  <c r="Z10" i="35"/>
  <c r="Y10" i="35"/>
  <c r="V10" i="35"/>
  <c r="R10" i="35"/>
  <c r="P10" i="35"/>
  <c r="N10" i="35"/>
  <c r="M10" i="35"/>
  <c r="B10" i="35"/>
  <c r="A10" i="35"/>
  <c r="K9" i="35"/>
  <c r="T9" i="35"/>
  <c r="AM9" i="35"/>
  <c r="AL9" i="35"/>
  <c r="AK9" i="35"/>
  <c r="AE9" i="35"/>
  <c r="AJ9" i="35"/>
  <c r="AI9" i="35"/>
  <c r="AH9" i="35"/>
  <c r="AG9" i="35"/>
  <c r="AF9" i="35"/>
  <c r="S9" i="35"/>
  <c r="AD9" i="35"/>
  <c r="AB9" i="35"/>
  <c r="AA9" i="35"/>
  <c r="Z9" i="35"/>
  <c r="Y9" i="35"/>
  <c r="V9" i="35"/>
  <c r="R9" i="35"/>
  <c r="P9" i="35"/>
  <c r="N9" i="35"/>
  <c r="M9" i="35"/>
  <c r="B9" i="35"/>
  <c r="A9" i="35"/>
  <c r="K8" i="35"/>
  <c r="T8" i="35"/>
  <c r="AM8" i="35"/>
  <c r="AL8" i="35"/>
  <c r="AK8" i="35"/>
  <c r="AE8" i="35"/>
  <c r="AJ8" i="35"/>
  <c r="AI8" i="35"/>
  <c r="AH8" i="35"/>
  <c r="AG8" i="35"/>
  <c r="AF8" i="35"/>
  <c r="S8" i="35"/>
  <c r="AD8" i="35"/>
  <c r="AB8" i="35"/>
  <c r="AA8" i="35"/>
  <c r="Z8" i="35"/>
  <c r="Y8" i="35"/>
  <c r="V8" i="35"/>
  <c r="R8" i="35"/>
  <c r="P8" i="35"/>
  <c r="N8" i="35"/>
  <c r="M8" i="35"/>
  <c r="B8" i="35"/>
  <c r="A8" i="35"/>
  <c r="AI6" i="35"/>
  <c r="AH6" i="35"/>
  <c r="AG6" i="35"/>
  <c r="AF6" i="35"/>
  <c r="X6" i="35"/>
  <c r="W6" i="35"/>
  <c r="V6" i="35"/>
  <c r="U6" i="35"/>
  <c r="AH5" i="35"/>
  <c r="AG5" i="35"/>
  <c r="AF5" i="35"/>
  <c r="AH4" i="35"/>
  <c r="AG4" i="35"/>
  <c r="AF4" i="35"/>
  <c r="AH3" i="35"/>
  <c r="AG3" i="35"/>
  <c r="AF3" i="35"/>
  <c r="Q8" i="34"/>
  <c r="Q9" i="34"/>
  <c r="Q10" i="34"/>
  <c r="Q11" i="34"/>
  <c r="Q12" i="34"/>
  <c r="Q13" i="34"/>
  <c r="Q14" i="34"/>
  <c r="Q15" i="34"/>
  <c r="Q16" i="34"/>
  <c r="Q17" i="34"/>
  <c r="Q18" i="34"/>
  <c r="Q19" i="34"/>
  <c r="Q20" i="34"/>
  <c r="Q21" i="34"/>
  <c r="Q22" i="34"/>
  <c r="Q23" i="34"/>
  <c r="Q24" i="34"/>
  <c r="Q25" i="34"/>
  <c r="Q26" i="34"/>
  <c r="Q27" i="34"/>
  <c r="Q28" i="34"/>
  <c r="Q29" i="34"/>
  <c r="Q30" i="34"/>
  <c r="Q31" i="34"/>
  <c r="Q32" i="34"/>
  <c r="Q33" i="34"/>
  <c r="Q34" i="34"/>
  <c r="Q35" i="34"/>
  <c r="Q36" i="34"/>
  <c r="Q37" i="34"/>
  <c r="Q38" i="34"/>
  <c r="Q39" i="34"/>
  <c r="Q40" i="34"/>
  <c r="Q41" i="34"/>
  <c r="Q42" i="34"/>
  <c r="Q43" i="34"/>
  <c r="Q44" i="34"/>
  <c r="Q45" i="34"/>
  <c r="Q46" i="34"/>
  <c r="Q47" i="34"/>
  <c r="Q48" i="34"/>
  <c r="Q49" i="34"/>
  <c r="Q50" i="34"/>
  <c r="Q51" i="34"/>
  <c r="Q52" i="34"/>
  <c r="Q53" i="34"/>
  <c r="Q54" i="34"/>
  <c r="Q55" i="34"/>
  <c r="Q56" i="34"/>
  <c r="Q57" i="34"/>
  <c r="Q58" i="34"/>
  <c r="Q59" i="34"/>
  <c r="Q60" i="34"/>
  <c r="Q61" i="34"/>
  <c r="Q62" i="34"/>
  <c r="Q63" i="34"/>
  <c r="Q64" i="34"/>
  <c r="Q65" i="34"/>
  <c r="Q66" i="34"/>
  <c r="Q67" i="34"/>
  <c r="Q68" i="34"/>
  <c r="Q69" i="34"/>
  <c r="Q70" i="34"/>
  <c r="Q71" i="34"/>
  <c r="Q72" i="34"/>
  <c r="Q73" i="34"/>
  <c r="Q74" i="34"/>
  <c r="Q75" i="34"/>
  <c r="Q76" i="34"/>
  <c r="Q77" i="34"/>
  <c r="Q78" i="34"/>
  <c r="Q79" i="34"/>
  <c r="Q80" i="34"/>
  <c r="Q81" i="34"/>
  <c r="Q82" i="34"/>
  <c r="Q83" i="34"/>
  <c r="Q84" i="34"/>
  <c r="Q85" i="34"/>
  <c r="Q86" i="34"/>
  <c r="Q87" i="34"/>
  <c r="Q88" i="34"/>
  <c r="Q89" i="34"/>
  <c r="Q90" i="34"/>
  <c r="Q91" i="34"/>
  <c r="Q92" i="34"/>
  <c r="Q93" i="34"/>
  <c r="Q94" i="34"/>
  <c r="Q95" i="34"/>
  <c r="Q96" i="34"/>
  <c r="Q97" i="34"/>
  <c r="Q98" i="34"/>
  <c r="Q99" i="34"/>
  <c r="Q100" i="34"/>
  <c r="Q101" i="34"/>
  <c r="Q102" i="34"/>
  <c r="Q103" i="34"/>
  <c r="Q104" i="34"/>
  <c r="Q105" i="34"/>
  <c r="Q106" i="34"/>
  <c r="Q107" i="34"/>
  <c r="Q108" i="34"/>
  <c r="Q109" i="34"/>
  <c r="Q110" i="34"/>
  <c r="Q111" i="34"/>
  <c r="Q112" i="34"/>
  <c r="Q113" i="34"/>
  <c r="Q114" i="34"/>
  <c r="Q115" i="34"/>
  <c r="Q116" i="34"/>
  <c r="Q117" i="34"/>
  <c r="Q118" i="34"/>
  <c r="Q119" i="34"/>
  <c r="Q120" i="34"/>
  <c r="Q121" i="34"/>
  <c r="Q122" i="34"/>
  <c r="Q123" i="34"/>
  <c r="Q124" i="34"/>
  <c r="Q125" i="34"/>
  <c r="Q126" i="34"/>
  <c r="Q127" i="34"/>
  <c r="Q128" i="34"/>
  <c r="Q129" i="34"/>
  <c r="Q130" i="34"/>
  <c r="Q131" i="34"/>
  <c r="Q132" i="34"/>
  <c r="Q133" i="34"/>
  <c r="Q134" i="34"/>
  <c r="Q135" i="34"/>
  <c r="Q136" i="34"/>
  <c r="Q137" i="34"/>
  <c r="Q138" i="34"/>
  <c r="Q139" i="34"/>
  <c r="Q140" i="34"/>
  <c r="Q141" i="34"/>
  <c r="Q142" i="34"/>
  <c r="Q143" i="34"/>
  <c r="Q144" i="34"/>
  <c r="Q145" i="34"/>
  <c r="Q146" i="34"/>
  <c r="Q147" i="34"/>
  <c r="Q148" i="34"/>
  <c r="Q149" i="34"/>
  <c r="Q150" i="34"/>
  <c r="Q151" i="34"/>
  <c r="Q152" i="34"/>
  <c r="Q153" i="34"/>
  <c r="Q154" i="34"/>
  <c r="Q155" i="34"/>
  <c r="Q156" i="34"/>
  <c r="Q157" i="34"/>
  <c r="Q158" i="34"/>
  <c r="Q159" i="34"/>
  <c r="Q160" i="34"/>
  <c r="Q161" i="34"/>
  <c r="Q162" i="34"/>
  <c r="Q163" i="34"/>
  <c r="Q164" i="34"/>
  <c r="Q165" i="34"/>
  <c r="Q166" i="34"/>
  <c r="Q167" i="34"/>
  <c r="Q168" i="34"/>
  <c r="Q169" i="34"/>
  <c r="Q170" i="34"/>
  <c r="Q171" i="34"/>
  <c r="Q172" i="34"/>
  <c r="Q173" i="34"/>
  <c r="Q174" i="34"/>
  <c r="Q175" i="34"/>
  <c r="Q176" i="34"/>
  <c r="Q177" i="34"/>
  <c r="Q178" i="34"/>
  <c r="Q179" i="34"/>
  <c r="Q180" i="34"/>
  <c r="Q181" i="34"/>
  <c r="Q182" i="34"/>
  <c r="Q183" i="34"/>
  <c r="Q184" i="34"/>
  <c r="Q185" i="34"/>
  <c r="Q186" i="34"/>
  <c r="Q187" i="34"/>
  <c r="Q188" i="34"/>
  <c r="Q189" i="34"/>
  <c r="Q190" i="34"/>
  <c r="Q191" i="34"/>
  <c r="Q192" i="34"/>
  <c r="Q193" i="34"/>
  <c r="Q194" i="34"/>
  <c r="Q195" i="34"/>
  <c r="Q196" i="34"/>
  <c r="Q197" i="34"/>
  <c r="Q198" i="34"/>
  <c r="Q199" i="34"/>
  <c r="Q200" i="34"/>
  <c r="Q201" i="34"/>
  <c r="Q202" i="34"/>
  <c r="Q203" i="34"/>
  <c r="Q204" i="34"/>
  <c r="Q205" i="34"/>
  <c r="Q206" i="34"/>
  <c r="Q207" i="34"/>
  <c r="Q208" i="34"/>
  <c r="Q209" i="34"/>
  <c r="Q210" i="34"/>
  <c r="Q211" i="34"/>
  <c r="Q212" i="34"/>
  <c r="Q213" i="34"/>
  <c r="Q214" i="34"/>
  <c r="Q215" i="34"/>
  <c r="Q216" i="34"/>
  <c r="Q217" i="34"/>
  <c r="Q218" i="34"/>
  <c r="Q219" i="34"/>
  <c r="Q220" i="34"/>
  <c r="Q221" i="34"/>
  <c r="Q222" i="34"/>
  <c r="Q223" i="34"/>
  <c r="Q224" i="34"/>
  <c r="Q225" i="34"/>
  <c r="Q226" i="34"/>
  <c r="Q227" i="34"/>
  <c r="Q228" i="34"/>
  <c r="Q229" i="34"/>
  <c r="Q230" i="34"/>
  <c r="Q231" i="34"/>
  <c r="Q232" i="34"/>
  <c r="Q233" i="34"/>
  <c r="Q234" i="34"/>
  <c r="Q235" i="34"/>
  <c r="Q236" i="34"/>
  <c r="Q237" i="34"/>
  <c r="Q238" i="34"/>
  <c r="Q239" i="34"/>
  <c r="Q240" i="34"/>
  <c r="Q241" i="34"/>
  <c r="Q242" i="34"/>
  <c r="Q243" i="34"/>
  <c r="Q244" i="34"/>
  <c r="Q245" i="34"/>
  <c r="Q246" i="34"/>
  <c r="Q247" i="34"/>
  <c r="Q248" i="34"/>
  <c r="Q249" i="34"/>
  <c r="Q250" i="34"/>
  <c r="Q251" i="34"/>
  <c r="Q252" i="34"/>
  <c r="Q253" i="34"/>
  <c r="Q254" i="34"/>
  <c r="Q255" i="34"/>
  <c r="Q256" i="34"/>
  <c r="Q257" i="34"/>
  <c r="Q258" i="34"/>
  <c r="Q259" i="34"/>
  <c r="Q260" i="34"/>
  <c r="Q261" i="34"/>
  <c r="Q262" i="34"/>
  <c r="Q263" i="34"/>
  <c r="Q264" i="34"/>
  <c r="Q265" i="34"/>
  <c r="Q266" i="34"/>
  <c r="Q267" i="34"/>
  <c r="Q268" i="34"/>
  <c r="Q269" i="34"/>
  <c r="Q270" i="34"/>
  <c r="Q271" i="34"/>
  <c r="Q272" i="34"/>
  <c r="Q273" i="34"/>
  <c r="Q274" i="34"/>
  <c r="Q275" i="34"/>
  <c r="B272" i="34"/>
  <c r="A272" i="34"/>
  <c r="P271" i="34"/>
  <c r="B271" i="34"/>
  <c r="A271" i="34"/>
  <c r="P270" i="34"/>
  <c r="B270" i="34"/>
  <c r="A270" i="34"/>
  <c r="P269" i="34"/>
  <c r="B269" i="34"/>
  <c r="A269" i="34"/>
  <c r="P268" i="34"/>
  <c r="B268" i="34"/>
  <c r="A268" i="34"/>
  <c r="P267" i="34"/>
  <c r="B267" i="34"/>
  <c r="A267" i="34"/>
  <c r="P266" i="34"/>
  <c r="B266" i="34"/>
  <c r="A266" i="34"/>
  <c r="P265" i="34"/>
  <c r="B265" i="34"/>
  <c r="A265" i="34"/>
  <c r="P264" i="34"/>
  <c r="B264" i="34"/>
  <c r="A264" i="34"/>
  <c r="P263" i="34"/>
  <c r="B263" i="34"/>
  <c r="A263" i="34"/>
  <c r="P262" i="34"/>
  <c r="B262" i="34"/>
  <c r="A262" i="34"/>
  <c r="P261" i="34"/>
  <c r="B261" i="34"/>
  <c r="A261" i="34"/>
  <c r="P260" i="34"/>
  <c r="B260" i="34"/>
  <c r="A260" i="34"/>
  <c r="P259" i="34"/>
  <c r="B259" i="34"/>
  <c r="A259" i="34"/>
  <c r="P258" i="34"/>
  <c r="B258" i="34"/>
  <c r="A258" i="34"/>
  <c r="P257" i="34"/>
  <c r="B257" i="34"/>
  <c r="A257" i="34"/>
  <c r="P256" i="34"/>
  <c r="B256" i="34"/>
  <c r="A256" i="34"/>
  <c r="P255" i="34"/>
  <c r="B255" i="34"/>
  <c r="A255" i="34"/>
  <c r="P254" i="34"/>
  <c r="B254" i="34"/>
  <c r="A254" i="34"/>
  <c r="P253" i="34"/>
  <c r="B253" i="34"/>
  <c r="A253" i="34"/>
  <c r="P252" i="34"/>
  <c r="B252" i="34"/>
  <c r="A252" i="34"/>
  <c r="P251" i="34"/>
  <c r="B251" i="34"/>
  <c r="A251" i="34"/>
  <c r="P250" i="34"/>
  <c r="B250" i="34"/>
  <c r="A250" i="34"/>
  <c r="P249" i="34"/>
  <c r="B249" i="34"/>
  <c r="A249" i="34"/>
  <c r="P248" i="34"/>
  <c r="B248" i="34"/>
  <c r="A248" i="34"/>
  <c r="P247" i="34"/>
  <c r="B247" i="34"/>
  <c r="A247" i="34"/>
  <c r="P246" i="34"/>
  <c r="B246" i="34"/>
  <c r="A246" i="34"/>
  <c r="P245" i="34"/>
  <c r="B245" i="34"/>
  <c r="A245" i="34"/>
  <c r="P244" i="34"/>
  <c r="B244" i="34"/>
  <c r="A244" i="34"/>
  <c r="P243" i="34"/>
  <c r="B243" i="34"/>
  <c r="A243" i="34"/>
  <c r="P242" i="34"/>
  <c r="H242" i="34"/>
  <c r="B242" i="34"/>
  <c r="A242" i="34"/>
  <c r="P241" i="34"/>
  <c r="H241" i="34"/>
  <c r="B241" i="34"/>
  <c r="A241" i="34"/>
  <c r="P240" i="34"/>
  <c r="H240" i="34"/>
  <c r="B240" i="34"/>
  <c r="A240" i="34"/>
  <c r="P239" i="34"/>
  <c r="H239" i="34"/>
  <c r="B239" i="34"/>
  <c r="A239" i="34"/>
  <c r="P238" i="34"/>
  <c r="H238" i="34"/>
  <c r="B238" i="34"/>
  <c r="A238" i="34"/>
  <c r="AJ237" i="34"/>
  <c r="AI237" i="34"/>
  <c r="AH237" i="34"/>
  <c r="AG237" i="34"/>
  <c r="P237" i="34"/>
  <c r="H237" i="34"/>
  <c r="C202" i="34"/>
  <c r="C203" i="34"/>
  <c r="C204" i="34"/>
  <c r="C205" i="34"/>
  <c r="C206" i="34"/>
  <c r="C207" i="34"/>
  <c r="C208" i="34"/>
  <c r="C209" i="34"/>
  <c r="C210" i="34"/>
  <c r="C211" i="34"/>
  <c r="C212" i="34"/>
  <c r="C213" i="34"/>
  <c r="C214" i="34"/>
  <c r="C215" i="34"/>
  <c r="C216" i="34"/>
  <c r="C217" i="34"/>
  <c r="C218" i="34"/>
  <c r="C219" i="34"/>
  <c r="C220" i="34"/>
  <c r="C221" i="34"/>
  <c r="C222" i="34"/>
  <c r="C223" i="34"/>
  <c r="C224" i="34"/>
  <c r="C225" i="34"/>
  <c r="C226" i="34"/>
  <c r="C227" i="34"/>
  <c r="C228" i="34"/>
  <c r="C229" i="34"/>
  <c r="C230" i="34"/>
  <c r="C231" i="34"/>
  <c r="C232" i="34"/>
  <c r="C233" i="34"/>
  <c r="C234" i="34"/>
  <c r="C235" i="34"/>
  <c r="C236" i="34"/>
  <c r="C237" i="34"/>
  <c r="B237" i="34"/>
  <c r="A237" i="34"/>
  <c r="AJ236" i="34"/>
  <c r="AI236" i="34"/>
  <c r="AH236" i="34"/>
  <c r="AG236" i="34"/>
  <c r="P236" i="34"/>
  <c r="H236" i="34"/>
  <c r="B236" i="34"/>
  <c r="A236" i="34"/>
  <c r="AJ235" i="34"/>
  <c r="AI235" i="34"/>
  <c r="AH235" i="34"/>
  <c r="AG235" i="34"/>
  <c r="P235" i="34"/>
  <c r="H235" i="34"/>
  <c r="B235" i="34"/>
  <c r="A235" i="34"/>
  <c r="AJ234" i="34"/>
  <c r="AI234" i="34"/>
  <c r="AH234" i="34"/>
  <c r="AG234" i="34"/>
  <c r="P234" i="34"/>
  <c r="H234" i="34"/>
  <c r="B234" i="34"/>
  <c r="A234" i="34"/>
  <c r="AJ233" i="34"/>
  <c r="AI233" i="34"/>
  <c r="AH233" i="34"/>
  <c r="AG233" i="34"/>
  <c r="P233" i="34"/>
  <c r="H233" i="34"/>
  <c r="B233" i="34"/>
  <c r="A233" i="34"/>
  <c r="AJ232" i="34"/>
  <c r="AI232" i="34"/>
  <c r="AH232" i="34"/>
  <c r="AG232" i="34"/>
  <c r="P232" i="34"/>
  <c r="H232" i="34"/>
  <c r="B232" i="34"/>
  <c r="A232" i="34"/>
  <c r="AJ231" i="34"/>
  <c r="AI231" i="34"/>
  <c r="AH231" i="34"/>
  <c r="AG231" i="34"/>
  <c r="P231" i="34"/>
  <c r="H231" i="34"/>
  <c r="B231" i="34"/>
  <c r="A231" i="34"/>
  <c r="AJ230" i="34"/>
  <c r="AI230" i="34"/>
  <c r="AH230" i="34"/>
  <c r="AG230" i="34"/>
  <c r="P230" i="34"/>
  <c r="H230" i="34"/>
  <c r="B230" i="34"/>
  <c r="A230" i="34"/>
  <c r="AJ229" i="34"/>
  <c r="AI229" i="34"/>
  <c r="AH229" i="34"/>
  <c r="AG229" i="34"/>
  <c r="P229" i="34"/>
  <c r="H229" i="34"/>
  <c r="B229" i="34"/>
  <c r="A229" i="34"/>
  <c r="AJ228" i="34"/>
  <c r="AI228" i="34"/>
  <c r="AH228" i="34"/>
  <c r="AG228" i="34"/>
  <c r="P228" i="34"/>
  <c r="H228" i="34"/>
  <c r="B228" i="34"/>
  <c r="A228" i="34"/>
  <c r="AJ227" i="34"/>
  <c r="AI227" i="34"/>
  <c r="AH227" i="34"/>
  <c r="AG227" i="34"/>
  <c r="P227" i="34"/>
  <c r="H227" i="34"/>
  <c r="B227" i="34"/>
  <c r="A227" i="34"/>
  <c r="AJ226" i="34"/>
  <c r="AI226" i="34"/>
  <c r="AH226" i="34"/>
  <c r="AG226" i="34"/>
  <c r="P226" i="34"/>
  <c r="H226" i="34"/>
  <c r="B226" i="34"/>
  <c r="A226" i="34"/>
  <c r="AJ225" i="34"/>
  <c r="AI225" i="34"/>
  <c r="AH225" i="34"/>
  <c r="AG225" i="34"/>
  <c r="P225" i="34"/>
  <c r="H225" i="34"/>
  <c r="B225" i="34"/>
  <c r="A225" i="34"/>
  <c r="AJ224" i="34"/>
  <c r="AI224" i="34"/>
  <c r="AH224" i="34"/>
  <c r="AG224" i="34"/>
  <c r="P224" i="34"/>
  <c r="H224" i="34"/>
  <c r="B224" i="34"/>
  <c r="A224" i="34"/>
  <c r="AJ223" i="34"/>
  <c r="AI223" i="34"/>
  <c r="AH223" i="34"/>
  <c r="AG223" i="34"/>
  <c r="P223" i="34"/>
  <c r="H223" i="34"/>
  <c r="B223" i="34"/>
  <c r="A223" i="34"/>
  <c r="AJ222" i="34"/>
  <c r="AI222" i="34"/>
  <c r="AH222" i="34"/>
  <c r="AG222" i="34"/>
  <c r="P222" i="34"/>
  <c r="H222" i="34"/>
  <c r="B222" i="34"/>
  <c r="A222" i="34"/>
  <c r="AJ221" i="34"/>
  <c r="AI221" i="34"/>
  <c r="AH221" i="34"/>
  <c r="AG221" i="34"/>
  <c r="P221" i="34"/>
  <c r="H221" i="34"/>
  <c r="B221" i="34"/>
  <c r="A221" i="34"/>
  <c r="AJ220" i="34"/>
  <c r="AI220" i="34"/>
  <c r="AH220" i="34"/>
  <c r="AG220" i="34"/>
  <c r="P220" i="34"/>
  <c r="H220" i="34"/>
  <c r="B220" i="34"/>
  <c r="A220" i="34"/>
  <c r="AJ219" i="34"/>
  <c r="AI219" i="34"/>
  <c r="AH219" i="34"/>
  <c r="AG219" i="34"/>
  <c r="P219" i="34"/>
  <c r="H219" i="34"/>
  <c r="B219" i="34"/>
  <c r="A219" i="34"/>
  <c r="AJ218" i="34"/>
  <c r="AI218" i="34"/>
  <c r="AH218" i="34"/>
  <c r="AG218" i="34"/>
  <c r="P218" i="34"/>
  <c r="H218" i="34"/>
  <c r="B218" i="34"/>
  <c r="A218" i="34"/>
  <c r="AJ217" i="34"/>
  <c r="AI217" i="34"/>
  <c r="AH217" i="34"/>
  <c r="AG217" i="34"/>
  <c r="P217" i="34"/>
  <c r="J217" i="34"/>
  <c r="H217" i="34"/>
  <c r="B217" i="34"/>
  <c r="A217" i="34"/>
  <c r="AJ216" i="34"/>
  <c r="AI216" i="34"/>
  <c r="AH216" i="34"/>
  <c r="AG216" i="34"/>
  <c r="P216" i="34"/>
  <c r="J216" i="34"/>
  <c r="H216" i="34"/>
  <c r="B216" i="34"/>
  <c r="A216" i="34"/>
  <c r="AE215" i="34"/>
  <c r="AJ215" i="34"/>
  <c r="AI215" i="34"/>
  <c r="AH215" i="34"/>
  <c r="AG215" i="34"/>
  <c r="P215" i="34"/>
  <c r="J215" i="34"/>
  <c r="H215" i="34"/>
  <c r="B215" i="34"/>
  <c r="A215" i="34"/>
  <c r="AE214" i="34"/>
  <c r="AJ214" i="34"/>
  <c r="AI214" i="34"/>
  <c r="AH214" i="34"/>
  <c r="AG214" i="34"/>
  <c r="P214" i="34"/>
  <c r="J214" i="34"/>
  <c r="H214" i="34"/>
  <c r="B214" i="34"/>
  <c r="A214" i="34"/>
  <c r="AE213" i="34"/>
  <c r="AJ213" i="34"/>
  <c r="AI213" i="34"/>
  <c r="AH213" i="34"/>
  <c r="AG213" i="34"/>
  <c r="P213" i="34"/>
  <c r="J213" i="34"/>
  <c r="H213" i="34"/>
  <c r="B213" i="34"/>
  <c r="A213" i="34"/>
  <c r="AE212" i="34"/>
  <c r="AJ212" i="34"/>
  <c r="AI212" i="34"/>
  <c r="AH212" i="34"/>
  <c r="AG212" i="34"/>
  <c r="P212" i="34"/>
  <c r="J212" i="34"/>
  <c r="H212" i="34"/>
  <c r="B212" i="34"/>
  <c r="A212" i="34"/>
  <c r="AE211" i="34"/>
  <c r="AJ211" i="34"/>
  <c r="AI211" i="34"/>
  <c r="AH211" i="34"/>
  <c r="AG211" i="34"/>
  <c r="P211" i="34"/>
  <c r="J211" i="34"/>
  <c r="H211" i="34"/>
  <c r="B211" i="34"/>
  <c r="A211" i="34"/>
  <c r="AE210" i="34"/>
  <c r="AJ210" i="34"/>
  <c r="AI210" i="34"/>
  <c r="AH210" i="34"/>
  <c r="AG210" i="34"/>
  <c r="P210" i="34"/>
  <c r="J210" i="34"/>
  <c r="H210" i="34"/>
  <c r="B210" i="34"/>
  <c r="A210" i="34"/>
  <c r="AE209" i="34"/>
  <c r="AJ209" i="34"/>
  <c r="AI209" i="34"/>
  <c r="AH209" i="34"/>
  <c r="AG209" i="34"/>
  <c r="P209" i="34"/>
  <c r="J209" i="34"/>
  <c r="H209" i="34"/>
  <c r="B209" i="34"/>
  <c r="A209" i="34"/>
  <c r="K208" i="34"/>
  <c r="T208" i="34"/>
  <c r="AM208" i="34"/>
  <c r="AL208" i="34"/>
  <c r="AK208" i="34"/>
  <c r="AE208" i="34"/>
  <c r="AJ208" i="34"/>
  <c r="AI208" i="34"/>
  <c r="AH208" i="34"/>
  <c r="AG208" i="34"/>
  <c r="AF208" i="34"/>
  <c r="S208" i="34"/>
  <c r="AD208" i="34"/>
  <c r="AB208" i="34"/>
  <c r="AA208" i="34"/>
  <c r="Z208" i="34"/>
  <c r="Y208" i="34"/>
  <c r="V208" i="34"/>
  <c r="P208" i="34"/>
  <c r="N208" i="34"/>
  <c r="M208" i="34"/>
  <c r="J208" i="34"/>
  <c r="H208" i="34"/>
  <c r="B208" i="34"/>
  <c r="A208" i="34"/>
  <c r="K207" i="34"/>
  <c r="T207" i="34"/>
  <c r="AM207" i="34"/>
  <c r="AL207" i="34"/>
  <c r="AK207" i="34"/>
  <c r="AE207" i="34"/>
  <c r="AJ207" i="34"/>
  <c r="AI207" i="34"/>
  <c r="AH207" i="34"/>
  <c r="AG207" i="34"/>
  <c r="AF207" i="34"/>
  <c r="S207" i="34"/>
  <c r="AD207" i="34"/>
  <c r="AB207" i="34"/>
  <c r="AA207" i="34"/>
  <c r="Z207" i="34"/>
  <c r="Y207" i="34"/>
  <c r="V207" i="34"/>
  <c r="P207" i="34"/>
  <c r="N207" i="34"/>
  <c r="M207" i="34"/>
  <c r="J207" i="34"/>
  <c r="H207" i="34"/>
  <c r="B207" i="34"/>
  <c r="A207" i="34"/>
  <c r="K206" i="34"/>
  <c r="T206" i="34"/>
  <c r="AM206" i="34"/>
  <c r="AL206" i="34"/>
  <c r="AK206" i="34"/>
  <c r="AE206" i="34"/>
  <c r="AJ206" i="34"/>
  <c r="AI206" i="34"/>
  <c r="AH206" i="34"/>
  <c r="AG206" i="34"/>
  <c r="AF206" i="34"/>
  <c r="S206" i="34"/>
  <c r="AD206" i="34"/>
  <c r="AB206" i="34"/>
  <c r="AA206" i="34"/>
  <c r="Z206" i="34"/>
  <c r="Y206" i="34"/>
  <c r="V206" i="34"/>
  <c r="P206" i="34"/>
  <c r="N206" i="34"/>
  <c r="M206" i="34"/>
  <c r="J206" i="34"/>
  <c r="H206" i="34"/>
  <c r="B206" i="34"/>
  <c r="A206" i="34"/>
  <c r="K205" i="34"/>
  <c r="T205" i="34"/>
  <c r="AM205" i="34"/>
  <c r="AL205" i="34"/>
  <c r="AK205" i="34"/>
  <c r="AE205" i="34"/>
  <c r="AJ205" i="34"/>
  <c r="AI205" i="34"/>
  <c r="AH205" i="34"/>
  <c r="AG205" i="34"/>
  <c r="AF205" i="34"/>
  <c r="S205" i="34"/>
  <c r="AD205" i="34"/>
  <c r="AB205" i="34"/>
  <c r="AA205" i="34"/>
  <c r="Z205" i="34"/>
  <c r="Y205" i="34"/>
  <c r="V205" i="34"/>
  <c r="P205" i="34"/>
  <c r="N205" i="34"/>
  <c r="M205" i="34"/>
  <c r="J205" i="34"/>
  <c r="H205" i="34"/>
  <c r="B205" i="34"/>
  <c r="A205" i="34"/>
  <c r="K204" i="34"/>
  <c r="T204" i="34"/>
  <c r="AM204" i="34"/>
  <c r="AL204" i="34"/>
  <c r="AK204" i="34"/>
  <c r="AE204" i="34"/>
  <c r="AJ204" i="34"/>
  <c r="AI204" i="34"/>
  <c r="AH204" i="34"/>
  <c r="AG204" i="34"/>
  <c r="AF204" i="34"/>
  <c r="S204" i="34"/>
  <c r="AD204" i="34"/>
  <c r="AB204" i="34"/>
  <c r="AA204" i="34"/>
  <c r="Z204" i="34"/>
  <c r="Y204" i="34"/>
  <c r="V204" i="34"/>
  <c r="P204" i="34"/>
  <c r="N204" i="34"/>
  <c r="M204" i="34"/>
  <c r="J204" i="34"/>
  <c r="H204" i="34"/>
  <c r="B204" i="34"/>
  <c r="A204" i="34"/>
  <c r="K203" i="34"/>
  <c r="T203" i="34"/>
  <c r="AM203" i="34"/>
  <c r="AL203" i="34"/>
  <c r="AK203" i="34"/>
  <c r="AE203" i="34"/>
  <c r="AJ203" i="34"/>
  <c r="AI203" i="34"/>
  <c r="AH203" i="34"/>
  <c r="AG203" i="34"/>
  <c r="AF203" i="34"/>
  <c r="S203" i="34"/>
  <c r="AD203" i="34"/>
  <c r="AB203" i="34"/>
  <c r="AA203" i="34"/>
  <c r="Z203" i="34"/>
  <c r="Y203" i="34"/>
  <c r="V203" i="34"/>
  <c r="P203" i="34"/>
  <c r="N203" i="34"/>
  <c r="M203" i="34"/>
  <c r="J203" i="34"/>
  <c r="H203" i="34"/>
  <c r="B203" i="34"/>
  <c r="A203" i="34"/>
  <c r="K202" i="34"/>
  <c r="T202" i="34"/>
  <c r="AM202" i="34"/>
  <c r="AL202" i="34"/>
  <c r="AK202" i="34"/>
  <c r="AE202" i="34"/>
  <c r="AJ202" i="34"/>
  <c r="AI202" i="34"/>
  <c r="AH202" i="34"/>
  <c r="AG202" i="34"/>
  <c r="AF202" i="34"/>
  <c r="S202" i="34"/>
  <c r="AD202" i="34"/>
  <c r="AB202" i="34"/>
  <c r="AA202" i="34"/>
  <c r="Z202" i="34"/>
  <c r="Y202" i="34"/>
  <c r="V202" i="34"/>
  <c r="P202" i="34"/>
  <c r="N202" i="34"/>
  <c r="M202" i="34"/>
  <c r="J202" i="34"/>
  <c r="H202" i="34"/>
  <c r="B202" i="34"/>
  <c r="A202" i="34"/>
  <c r="K201" i="34"/>
  <c r="T201" i="34"/>
  <c r="AM201" i="34"/>
  <c r="AL201" i="34"/>
  <c r="AK201" i="34"/>
  <c r="AE201" i="34"/>
  <c r="AJ201" i="34"/>
  <c r="AI201" i="34"/>
  <c r="AH201" i="34"/>
  <c r="AG201" i="34"/>
  <c r="AF201" i="34"/>
  <c r="S201" i="34"/>
  <c r="AD201" i="34"/>
  <c r="AB201" i="34"/>
  <c r="AA201" i="34"/>
  <c r="Z201" i="34"/>
  <c r="Y201" i="34"/>
  <c r="V201" i="34"/>
  <c r="P201" i="34"/>
  <c r="N201" i="34"/>
  <c r="M201" i="34"/>
  <c r="I201" i="34"/>
  <c r="J201" i="34"/>
  <c r="H201" i="34"/>
  <c r="B201" i="34"/>
  <c r="A201" i="34"/>
  <c r="K200" i="34"/>
  <c r="T200" i="34"/>
  <c r="AM200" i="34"/>
  <c r="AL200" i="34"/>
  <c r="AK200" i="34"/>
  <c r="AE200" i="34"/>
  <c r="AJ200" i="34"/>
  <c r="AI200" i="34"/>
  <c r="AH200" i="34"/>
  <c r="AG200" i="34"/>
  <c r="AF200" i="34"/>
  <c r="S200" i="34"/>
  <c r="AD200" i="34"/>
  <c r="AB200" i="34"/>
  <c r="AA200" i="34"/>
  <c r="Z200" i="34"/>
  <c r="Y200" i="34"/>
  <c r="V200" i="34"/>
  <c r="R200" i="34"/>
  <c r="P200" i="34"/>
  <c r="N200" i="34"/>
  <c r="M200" i="34"/>
  <c r="I200" i="34"/>
  <c r="J200" i="34"/>
  <c r="H200" i="34"/>
  <c r="B200" i="34"/>
  <c r="A200" i="34"/>
  <c r="K199" i="34"/>
  <c r="T199" i="34"/>
  <c r="AM199" i="34"/>
  <c r="AL199" i="34"/>
  <c r="AK199" i="34"/>
  <c r="AE199" i="34"/>
  <c r="AJ199" i="34"/>
  <c r="AI199" i="34"/>
  <c r="AH199" i="34"/>
  <c r="AG199" i="34"/>
  <c r="AF199" i="34"/>
  <c r="S199" i="34"/>
  <c r="AD199" i="34"/>
  <c r="AB199" i="34"/>
  <c r="AA199" i="34"/>
  <c r="Z199" i="34"/>
  <c r="Y199" i="34"/>
  <c r="V199" i="34"/>
  <c r="R199" i="34"/>
  <c r="P199" i="34"/>
  <c r="N199" i="34"/>
  <c r="M199" i="34"/>
  <c r="I199" i="34"/>
  <c r="J199" i="34"/>
  <c r="H199" i="34"/>
  <c r="B199" i="34"/>
  <c r="A199" i="34"/>
  <c r="K198" i="34"/>
  <c r="T198" i="34"/>
  <c r="AM198" i="34"/>
  <c r="AL198" i="34"/>
  <c r="AK198" i="34"/>
  <c r="AE198" i="34"/>
  <c r="AJ198" i="34"/>
  <c r="AI198" i="34"/>
  <c r="AH198" i="34"/>
  <c r="AG198" i="34"/>
  <c r="AF198" i="34"/>
  <c r="S198" i="34"/>
  <c r="AD198" i="34"/>
  <c r="AB198" i="34"/>
  <c r="AA198" i="34"/>
  <c r="Z198" i="34"/>
  <c r="Y198" i="34"/>
  <c r="V198" i="34"/>
  <c r="R198" i="34"/>
  <c r="P198" i="34"/>
  <c r="N198" i="34"/>
  <c r="M198" i="34"/>
  <c r="I198" i="34"/>
  <c r="J198" i="34"/>
  <c r="H198" i="34"/>
  <c r="B198" i="34"/>
  <c r="A198" i="34"/>
  <c r="K197" i="34"/>
  <c r="T197" i="34"/>
  <c r="AM197" i="34"/>
  <c r="AL197" i="34"/>
  <c r="AK197" i="34"/>
  <c r="AE197" i="34"/>
  <c r="AJ197" i="34"/>
  <c r="AI197" i="34"/>
  <c r="AH197" i="34"/>
  <c r="AG197" i="34"/>
  <c r="AF197" i="34"/>
  <c r="S197" i="34"/>
  <c r="AD197" i="34"/>
  <c r="AB197" i="34"/>
  <c r="AA197" i="34"/>
  <c r="Z197" i="34"/>
  <c r="Y197" i="34"/>
  <c r="V197" i="34"/>
  <c r="R197" i="34"/>
  <c r="P197" i="34"/>
  <c r="N197" i="34"/>
  <c r="M197" i="34"/>
  <c r="I197" i="34"/>
  <c r="J197" i="34"/>
  <c r="H197" i="34"/>
  <c r="B197" i="34"/>
  <c r="A197" i="34"/>
  <c r="K196" i="34"/>
  <c r="T196" i="34"/>
  <c r="AM196" i="34"/>
  <c r="AL196" i="34"/>
  <c r="AK196" i="34"/>
  <c r="AE196" i="34"/>
  <c r="AJ196" i="34"/>
  <c r="AI196" i="34"/>
  <c r="AH196" i="34"/>
  <c r="AG196" i="34"/>
  <c r="AF196" i="34"/>
  <c r="S196" i="34"/>
  <c r="AD196" i="34"/>
  <c r="AB196" i="34"/>
  <c r="AA196" i="34"/>
  <c r="Z196" i="34"/>
  <c r="Y196" i="34"/>
  <c r="V196" i="34"/>
  <c r="R196" i="34"/>
  <c r="P196" i="34"/>
  <c r="N196" i="34"/>
  <c r="M196" i="34"/>
  <c r="I196" i="34"/>
  <c r="J196" i="34"/>
  <c r="H196" i="34"/>
  <c r="B196" i="34"/>
  <c r="A196" i="34"/>
  <c r="K195" i="34"/>
  <c r="T195" i="34"/>
  <c r="AM195" i="34"/>
  <c r="AL195" i="34"/>
  <c r="AK195" i="34"/>
  <c r="AE195" i="34"/>
  <c r="AJ195" i="34"/>
  <c r="AI195" i="34"/>
  <c r="AH195" i="34"/>
  <c r="AG195" i="34"/>
  <c r="AF195" i="34"/>
  <c r="S195" i="34"/>
  <c r="AD195" i="34"/>
  <c r="AB195" i="34"/>
  <c r="AA195" i="34"/>
  <c r="Z195" i="34"/>
  <c r="Y195" i="34"/>
  <c r="V195" i="34"/>
  <c r="R195" i="34"/>
  <c r="P195" i="34"/>
  <c r="N195" i="34"/>
  <c r="M195" i="34"/>
  <c r="I195" i="34"/>
  <c r="J195" i="34"/>
  <c r="H195" i="34"/>
  <c r="B195" i="34"/>
  <c r="A195" i="34"/>
  <c r="K194" i="34"/>
  <c r="T194" i="34"/>
  <c r="AM194" i="34"/>
  <c r="AL194" i="34"/>
  <c r="AK194" i="34"/>
  <c r="AE194" i="34"/>
  <c r="AJ194" i="34"/>
  <c r="AI194" i="34"/>
  <c r="AH194" i="34"/>
  <c r="AG194" i="34"/>
  <c r="AF194" i="34"/>
  <c r="S194" i="34"/>
  <c r="AD194" i="34"/>
  <c r="AB194" i="34"/>
  <c r="AA194" i="34"/>
  <c r="Z194" i="34"/>
  <c r="Y194" i="34"/>
  <c r="V194" i="34"/>
  <c r="R194" i="34"/>
  <c r="P194" i="34"/>
  <c r="N194" i="34"/>
  <c r="M194" i="34"/>
  <c r="I194" i="34"/>
  <c r="J194" i="34"/>
  <c r="H194" i="34"/>
  <c r="B194" i="34"/>
  <c r="A194" i="34"/>
  <c r="K193" i="34"/>
  <c r="T193" i="34"/>
  <c r="AM193" i="34"/>
  <c r="AL193" i="34"/>
  <c r="AK193" i="34"/>
  <c r="AE193" i="34"/>
  <c r="AJ193" i="34"/>
  <c r="AI193" i="34"/>
  <c r="AH193" i="34"/>
  <c r="AG193" i="34"/>
  <c r="AF193" i="34"/>
  <c r="S193" i="34"/>
  <c r="AD193" i="34"/>
  <c r="AB193" i="34"/>
  <c r="AA193" i="34"/>
  <c r="Z193" i="34"/>
  <c r="Y193" i="34"/>
  <c r="V193" i="34"/>
  <c r="R193" i="34"/>
  <c r="P193" i="34"/>
  <c r="N193" i="34"/>
  <c r="M193" i="34"/>
  <c r="I193" i="34"/>
  <c r="J193" i="34"/>
  <c r="H193" i="34"/>
  <c r="B193" i="34"/>
  <c r="A193" i="34"/>
  <c r="K192" i="34"/>
  <c r="T192" i="34"/>
  <c r="AM192" i="34"/>
  <c r="AL192" i="34"/>
  <c r="AK192" i="34"/>
  <c r="AE192" i="34"/>
  <c r="AJ192" i="34"/>
  <c r="AI192" i="34"/>
  <c r="AH192" i="34"/>
  <c r="AG192" i="34"/>
  <c r="AF192" i="34"/>
  <c r="S192" i="34"/>
  <c r="AD192" i="34"/>
  <c r="AB192" i="34"/>
  <c r="AA192" i="34"/>
  <c r="Z192" i="34"/>
  <c r="Y192" i="34"/>
  <c r="V192" i="34"/>
  <c r="R192" i="34"/>
  <c r="P192" i="34"/>
  <c r="N192" i="34"/>
  <c r="M192" i="34"/>
  <c r="I192" i="34"/>
  <c r="J192" i="34"/>
  <c r="H192" i="34"/>
  <c r="B192" i="34"/>
  <c r="A192" i="34"/>
  <c r="K191" i="34"/>
  <c r="T191" i="34"/>
  <c r="AM191" i="34"/>
  <c r="AL191" i="34"/>
  <c r="AK191" i="34"/>
  <c r="AE191" i="34"/>
  <c r="AJ191" i="34"/>
  <c r="AI191" i="34"/>
  <c r="AH191" i="34"/>
  <c r="AG191" i="34"/>
  <c r="AF191" i="34"/>
  <c r="S191" i="34"/>
  <c r="AD191" i="34"/>
  <c r="AB191" i="34"/>
  <c r="AA191" i="34"/>
  <c r="Z191" i="34"/>
  <c r="Y191" i="34"/>
  <c r="V191" i="34"/>
  <c r="R191" i="34"/>
  <c r="P191" i="34"/>
  <c r="N191" i="34"/>
  <c r="M191" i="34"/>
  <c r="I191" i="34"/>
  <c r="J191" i="34"/>
  <c r="H191" i="34"/>
  <c r="B191" i="34"/>
  <c r="A191" i="34"/>
  <c r="K190" i="34"/>
  <c r="T190" i="34"/>
  <c r="AM190" i="34"/>
  <c r="AL190" i="34"/>
  <c r="AK190" i="34"/>
  <c r="AE190" i="34"/>
  <c r="AJ190" i="34"/>
  <c r="AI190" i="34"/>
  <c r="AH190" i="34"/>
  <c r="AG190" i="34"/>
  <c r="AF190" i="34"/>
  <c r="S190" i="34"/>
  <c r="AD190" i="34"/>
  <c r="AB190" i="34"/>
  <c r="AA190" i="34"/>
  <c r="Z190" i="34"/>
  <c r="Y190" i="34"/>
  <c r="V190" i="34"/>
  <c r="R190" i="34"/>
  <c r="P190" i="34"/>
  <c r="N190" i="34"/>
  <c r="M190" i="34"/>
  <c r="I190" i="34"/>
  <c r="J190" i="34"/>
  <c r="H190" i="34"/>
  <c r="B190" i="34"/>
  <c r="A190" i="34"/>
  <c r="K189" i="34"/>
  <c r="T189" i="34"/>
  <c r="AM189" i="34"/>
  <c r="AL189" i="34"/>
  <c r="AK189" i="34"/>
  <c r="AE189" i="34"/>
  <c r="AJ189" i="34"/>
  <c r="AI189" i="34"/>
  <c r="AH189" i="34"/>
  <c r="AG189" i="34"/>
  <c r="AF189" i="34"/>
  <c r="S189" i="34"/>
  <c r="AD189" i="34"/>
  <c r="AB189" i="34"/>
  <c r="AA189" i="34"/>
  <c r="Z189" i="34"/>
  <c r="Y189" i="34"/>
  <c r="V189" i="34"/>
  <c r="R189" i="34"/>
  <c r="P189" i="34"/>
  <c r="N189" i="34"/>
  <c r="M189" i="34"/>
  <c r="I189" i="34"/>
  <c r="J189" i="34"/>
  <c r="H189" i="34"/>
  <c r="B189" i="34"/>
  <c r="A189" i="34"/>
  <c r="K188" i="34"/>
  <c r="T188" i="34"/>
  <c r="AM188" i="34"/>
  <c r="AL188" i="34"/>
  <c r="AK188" i="34"/>
  <c r="AE188" i="34"/>
  <c r="AJ188" i="34"/>
  <c r="AI188" i="34"/>
  <c r="AH188" i="34"/>
  <c r="AG188" i="34"/>
  <c r="AF188" i="34"/>
  <c r="S188" i="34"/>
  <c r="AD188" i="34"/>
  <c r="AB188" i="34"/>
  <c r="AA188" i="34"/>
  <c r="Z188" i="34"/>
  <c r="Y188" i="34"/>
  <c r="V188" i="34"/>
  <c r="R188" i="34"/>
  <c r="P188" i="34"/>
  <c r="N188" i="34"/>
  <c r="M188" i="34"/>
  <c r="I188" i="34"/>
  <c r="J188" i="34"/>
  <c r="H188" i="34"/>
  <c r="B188" i="34"/>
  <c r="A188" i="34"/>
  <c r="K187" i="34"/>
  <c r="T187" i="34"/>
  <c r="AM187" i="34"/>
  <c r="AL187" i="34"/>
  <c r="AK187" i="34"/>
  <c r="AE187" i="34"/>
  <c r="AJ187" i="34"/>
  <c r="AI187" i="34"/>
  <c r="AH187" i="34"/>
  <c r="AG187" i="34"/>
  <c r="AF187" i="34"/>
  <c r="S187" i="34"/>
  <c r="AD187" i="34"/>
  <c r="AB187" i="34"/>
  <c r="AA187" i="34"/>
  <c r="Z187" i="34"/>
  <c r="Y187" i="34"/>
  <c r="V187" i="34"/>
  <c r="R187" i="34"/>
  <c r="P187" i="34"/>
  <c r="N187" i="34"/>
  <c r="M187" i="34"/>
  <c r="I187" i="34"/>
  <c r="J187" i="34"/>
  <c r="H187" i="34"/>
  <c r="B187" i="34"/>
  <c r="A187" i="34"/>
  <c r="K186" i="34"/>
  <c r="T186" i="34"/>
  <c r="AM186" i="34"/>
  <c r="AL186" i="34"/>
  <c r="AK186" i="34"/>
  <c r="AE186" i="34"/>
  <c r="AJ186" i="34"/>
  <c r="AI186" i="34"/>
  <c r="AH186" i="34"/>
  <c r="AG186" i="34"/>
  <c r="AF186" i="34"/>
  <c r="S186" i="34"/>
  <c r="AD186" i="34"/>
  <c r="AB186" i="34"/>
  <c r="AA186" i="34"/>
  <c r="Z186" i="34"/>
  <c r="Y186" i="34"/>
  <c r="V186" i="34"/>
  <c r="R186" i="34"/>
  <c r="P186" i="34"/>
  <c r="N186" i="34"/>
  <c r="M186" i="34"/>
  <c r="I186" i="34"/>
  <c r="J186" i="34"/>
  <c r="H186" i="34"/>
  <c r="B186" i="34"/>
  <c r="A186" i="34"/>
  <c r="K185" i="34"/>
  <c r="T185" i="34"/>
  <c r="AM185" i="34"/>
  <c r="AL185" i="34"/>
  <c r="AK185" i="34"/>
  <c r="AE185" i="34"/>
  <c r="AJ185" i="34"/>
  <c r="AI185" i="34"/>
  <c r="AH185" i="34"/>
  <c r="AG185" i="34"/>
  <c r="AF185" i="34"/>
  <c r="S185" i="34"/>
  <c r="AD185" i="34"/>
  <c r="AB185" i="34"/>
  <c r="AA185" i="34"/>
  <c r="Z185" i="34"/>
  <c r="Y185" i="34"/>
  <c r="V185" i="34"/>
  <c r="R185" i="34"/>
  <c r="P185" i="34"/>
  <c r="N185" i="34"/>
  <c r="M185" i="34"/>
  <c r="I185" i="34"/>
  <c r="J185" i="34"/>
  <c r="H185" i="34"/>
  <c r="B185" i="34"/>
  <c r="A185" i="34"/>
  <c r="K184" i="34"/>
  <c r="T184" i="34"/>
  <c r="AM184" i="34"/>
  <c r="AL184" i="34"/>
  <c r="AK184" i="34"/>
  <c r="AE184" i="34"/>
  <c r="AJ184" i="34"/>
  <c r="AI184" i="34"/>
  <c r="AH184" i="34"/>
  <c r="AG184" i="34"/>
  <c r="AF184" i="34"/>
  <c r="S184" i="34"/>
  <c r="AD184" i="34"/>
  <c r="AB184" i="34"/>
  <c r="AA184" i="34"/>
  <c r="Z184" i="34"/>
  <c r="Y184" i="34"/>
  <c r="V184" i="34"/>
  <c r="R184" i="34"/>
  <c r="P184" i="34"/>
  <c r="N184" i="34"/>
  <c r="M184" i="34"/>
  <c r="I184" i="34"/>
  <c r="J184" i="34"/>
  <c r="H184" i="34"/>
  <c r="B184" i="34"/>
  <c r="A184" i="34"/>
  <c r="K183" i="34"/>
  <c r="T183" i="34"/>
  <c r="AM183" i="34"/>
  <c r="AL183" i="34"/>
  <c r="AK183" i="34"/>
  <c r="AE183" i="34"/>
  <c r="AJ183" i="34"/>
  <c r="AI183" i="34"/>
  <c r="AH183" i="34"/>
  <c r="AG183" i="34"/>
  <c r="AF183" i="34"/>
  <c r="S183" i="34"/>
  <c r="AD183" i="34"/>
  <c r="AB183" i="34"/>
  <c r="AA183" i="34"/>
  <c r="Z183" i="34"/>
  <c r="Y183" i="34"/>
  <c r="V183" i="34"/>
  <c r="R183" i="34"/>
  <c r="P183" i="34"/>
  <c r="N183" i="34"/>
  <c r="M183" i="34"/>
  <c r="I183" i="34"/>
  <c r="J183" i="34"/>
  <c r="H183" i="34"/>
  <c r="B183" i="34"/>
  <c r="A183" i="34"/>
  <c r="K182" i="34"/>
  <c r="T182" i="34"/>
  <c r="AM182" i="34"/>
  <c r="AL182" i="34"/>
  <c r="AK182" i="34"/>
  <c r="AE182" i="34"/>
  <c r="AJ182" i="34"/>
  <c r="AI182" i="34"/>
  <c r="AH182" i="34"/>
  <c r="AG182" i="34"/>
  <c r="AF182" i="34"/>
  <c r="S182" i="34"/>
  <c r="AD182" i="34"/>
  <c r="AB182" i="34"/>
  <c r="AA182" i="34"/>
  <c r="Z182" i="34"/>
  <c r="Y182" i="34"/>
  <c r="V182" i="34"/>
  <c r="R182" i="34"/>
  <c r="P182" i="34"/>
  <c r="N182" i="34"/>
  <c r="M182" i="34"/>
  <c r="I182" i="34"/>
  <c r="J182" i="34"/>
  <c r="H182" i="34"/>
  <c r="B182" i="34"/>
  <c r="A182" i="34"/>
  <c r="K181" i="34"/>
  <c r="T181" i="34"/>
  <c r="AM181" i="34"/>
  <c r="AL181" i="34"/>
  <c r="AK181" i="34"/>
  <c r="AE181" i="34"/>
  <c r="AJ181" i="34"/>
  <c r="AI181" i="34"/>
  <c r="AH181" i="34"/>
  <c r="AG181" i="34"/>
  <c r="AF181" i="34"/>
  <c r="S181" i="34"/>
  <c r="AD181" i="34"/>
  <c r="AB181" i="34"/>
  <c r="AA181" i="34"/>
  <c r="Z181" i="34"/>
  <c r="Y181" i="34"/>
  <c r="V181" i="34"/>
  <c r="R181" i="34"/>
  <c r="P181" i="34"/>
  <c r="N181" i="34"/>
  <c r="M181" i="34"/>
  <c r="I181" i="34"/>
  <c r="J181" i="34"/>
  <c r="H181" i="34"/>
  <c r="B181" i="34"/>
  <c r="A181" i="34"/>
  <c r="K180" i="34"/>
  <c r="T180" i="34"/>
  <c r="AM180" i="34"/>
  <c r="AL180" i="34"/>
  <c r="AK180" i="34"/>
  <c r="AE180" i="34"/>
  <c r="AJ180" i="34"/>
  <c r="AI180" i="34"/>
  <c r="AH180" i="34"/>
  <c r="AG180" i="34"/>
  <c r="AF180" i="34"/>
  <c r="S180" i="34"/>
  <c r="AD180" i="34"/>
  <c r="AB180" i="34"/>
  <c r="AA180" i="34"/>
  <c r="Z180" i="34"/>
  <c r="Y180" i="34"/>
  <c r="V180" i="34"/>
  <c r="R180" i="34"/>
  <c r="P180" i="34"/>
  <c r="N180" i="34"/>
  <c r="M180" i="34"/>
  <c r="I180" i="34"/>
  <c r="J180" i="34"/>
  <c r="H180" i="34"/>
  <c r="B180" i="34"/>
  <c r="A180" i="34"/>
  <c r="K179" i="34"/>
  <c r="T179" i="34"/>
  <c r="AM179" i="34"/>
  <c r="AL179" i="34"/>
  <c r="AK179" i="34"/>
  <c r="AE179" i="34"/>
  <c r="AJ179" i="34"/>
  <c r="AI179" i="34"/>
  <c r="AH179" i="34"/>
  <c r="AG179" i="34"/>
  <c r="AF179" i="34"/>
  <c r="S179" i="34"/>
  <c r="AD179" i="34"/>
  <c r="AB179" i="34"/>
  <c r="AA179" i="34"/>
  <c r="Z179" i="34"/>
  <c r="Y179" i="34"/>
  <c r="V179" i="34"/>
  <c r="R179" i="34"/>
  <c r="P179" i="34"/>
  <c r="N179" i="34"/>
  <c r="M179" i="34"/>
  <c r="I179" i="34"/>
  <c r="J179" i="34"/>
  <c r="H179" i="34"/>
  <c r="B179" i="34"/>
  <c r="A179" i="34"/>
  <c r="K178" i="34"/>
  <c r="T178" i="34"/>
  <c r="AM178" i="34"/>
  <c r="AL178" i="34"/>
  <c r="AK178" i="34"/>
  <c r="AE178" i="34"/>
  <c r="AJ178" i="34"/>
  <c r="AI178" i="34"/>
  <c r="AH178" i="34"/>
  <c r="AG178" i="34"/>
  <c r="AF178" i="34"/>
  <c r="S178" i="34"/>
  <c r="AD178" i="34"/>
  <c r="AB178" i="34"/>
  <c r="AA178" i="34"/>
  <c r="Z178" i="34"/>
  <c r="Y178" i="34"/>
  <c r="V178" i="34"/>
  <c r="R178" i="34"/>
  <c r="P178" i="34"/>
  <c r="N178" i="34"/>
  <c r="M178" i="34"/>
  <c r="I178" i="34"/>
  <c r="J178" i="34"/>
  <c r="H178" i="34"/>
  <c r="B178" i="34"/>
  <c r="A178" i="34"/>
  <c r="K177" i="34"/>
  <c r="T177" i="34"/>
  <c r="AM177" i="34"/>
  <c r="AL177" i="34"/>
  <c r="AK177" i="34"/>
  <c r="AE177" i="34"/>
  <c r="AJ177" i="34"/>
  <c r="AI177" i="34"/>
  <c r="AH177" i="34"/>
  <c r="AG177" i="34"/>
  <c r="AF177" i="34"/>
  <c r="S177" i="34"/>
  <c r="AD177" i="34"/>
  <c r="AB177" i="34"/>
  <c r="AA177" i="34"/>
  <c r="Z177" i="34"/>
  <c r="Y177" i="34"/>
  <c r="V177" i="34"/>
  <c r="R177" i="34"/>
  <c r="P177" i="34"/>
  <c r="N177" i="34"/>
  <c r="M177" i="34"/>
  <c r="I177" i="34"/>
  <c r="J177" i="34"/>
  <c r="H177" i="34"/>
  <c r="B177" i="34"/>
  <c r="A177" i="34"/>
  <c r="K176" i="34"/>
  <c r="T176" i="34"/>
  <c r="AM176" i="34"/>
  <c r="AL176" i="34"/>
  <c r="AK176" i="34"/>
  <c r="AE176" i="34"/>
  <c r="AJ176" i="34"/>
  <c r="AI176" i="34"/>
  <c r="AH176" i="34"/>
  <c r="AG176" i="34"/>
  <c r="AF176" i="34"/>
  <c r="S176" i="34"/>
  <c r="AD176" i="34"/>
  <c r="AB176" i="34"/>
  <c r="AA176" i="34"/>
  <c r="Z176" i="34"/>
  <c r="Y176" i="34"/>
  <c r="V176" i="34"/>
  <c r="R176" i="34"/>
  <c r="P176" i="34"/>
  <c r="N176" i="34"/>
  <c r="M176" i="34"/>
  <c r="I176" i="34"/>
  <c r="J176" i="34"/>
  <c r="H176" i="34"/>
  <c r="B176" i="34"/>
  <c r="A176" i="34"/>
  <c r="K175" i="34"/>
  <c r="T175" i="34"/>
  <c r="AM175" i="34"/>
  <c r="AL175" i="34"/>
  <c r="AK175" i="34"/>
  <c r="AE175" i="34"/>
  <c r="AJ175" i="34"/>
  <c r="AI175" i="34"/>
  <c r="AH175" i="34"/>
  <c r="AG175" i="34"/>
  <c r="AF175" i="34"/>
  <c r="S175" i="34"/>
  <c r="AD175" i="34"/>
  <c r="AB175" i="34"/>
  <c r="AA175" i="34"/>
  <c r="Z175" i="34"/>
  <c r="Y175" i="34"/>
  <c r="V175" i="34"/>
  <c r="R175" i="34"/>
  <c r="P175" i="34"/>
  <c r="N175" i="34"/>
  <c r="M175" i="34"/>
  <c r="I175" i="34"/>
  <c r="J175" i="34"/>
  <c r="H175" i="34"/>
  <c r="B175" i="34"/>
  <c r="A175" i="34"/>
  <c r="K174" i="34"/>
  <c r="T174" i="34"/>
  <c r="AM174" i="34"/>
  <c r="AL174" i="34"/>
  <c r="AK174" i="34"/>
  <c r="AE174" i="34"/>
  <c r="AJ174" i="34"/>
  <c r="AI174" i="34"/>
  <c r="AH174" i="34"/>
  <c r="AG174" i="34"/>
  <c r="AF174" i="34"/>
  <c r="S174" i="34"/>
  <c r="AD174" i="34"/>
  <c r="AB174" i="34"/>
  <c r="AA174" i="34"/>
  <c r="Z174" i="34"/>
  <c r="Y174" i="34"/>
  <c r="V174" i="34"/>
  <c r="R174" i="34"/>
  <c r="P174" i="34"/>
  <c r="N174" i="34"/>
  <c r="M174" i="34"/>
  <c r="I174" i="34"/>
  <c r="J174" i="34"/>
  <c r="H174" i="34"/>
  <c r="B174" i="34"/>
  <c r="A174" i="34"/>
  <c r="K173" i="34"/>
  <c r="T173" i="34"/>
  <c r="AM173" i="34"/>
  <c r="AL173" i="34"/>
  <c r="AK173" i="34"/>
  <c r="AE173" i="34"/>
  <c r="AJ173" i="34"/>
  <c r="AI173" i="34"/>
  <c r="AH173" i="34"/>
  <c r="AG173" i="34"/>
  <c r="AF173" i="34"/>
  <c r="S173" i="34"/>
  <c r="AD173" i="34"/>
  <c r="AB173" i="34"/>
  <c r="AA173" i="34"/>
  <c r="Z173" i="34"/>
  <c r="Y173" i="34"/>
  <c r="V173" i="34"/>
  <c r="R173" i="34"/>
  <c r="P173" i="34"/>
  <c r="N173" i="34"/>
  <c r="M173" i="34"/>
  <c r="I173" i="34"/>
  <c r="J173" i="34"/>
  <c r="H173" i="34"/>
  <c r="B173" i="34"/>
  <c r="A173" i="34"/>
  <c r="K172" i="34"/>
  <c r="T172" i="34"/>
  <c r="AM172" i="34"/>
  <c r="AL172" i="34"/>
  <c r="AK172" i="34"/>
  <c r="AE172" i="34"/>
  <c r="AJ172" i="34"/>
  <c r="AI172" i="34"/>
  <c r="AH172" i="34"/>
  <c r="AG172" i="34"/>
  <c r="AF172" i="34"/>
  <c r="S172" i="34"/>
  <c r="AD172" i="34"/>
  <c r="AB172" i="34"/>
  <c r="AA172" i="34"/>
  <c r="Z172" i="34"/>
  <c r="Y172" i="34"/>
  <c r="V172" i="34"/>
  <c r="R172" i="34"/>
  <c r="P172" i="34"/>
  <c r="N172" i="34"/>
  <c r="M172" i="34"/>
  <c r="I172" i="34"/>
  <c r="J172" i="34"/>
  <c r="H172" i="34"/>
  <c r="B172" i="34"/>
  <c r="A172" i="34"/>
  <c r="K171" i="34"/>
  <c r="T171" i="34"/>
  <c r="AM171" i="34"/>
  <c r="AL171" i="34"/>
  <c r="AK171" i="34"/>
  <c r="AE171" i="34"/>
  <c r="AJ171" i="34"/>
  <c r="AI171" i="34"/>
  <c r="AH171" i="34"/>
  <c r="AG171" i="34"/>
  <c r="AF171" i="34"/>
  <c r="S171" i="34"/>
  <c r="AD171" i="34"/>
  <c r="AB171" i="34"/>
  <c r="AA171" i="34"/>
  <c r="Z171" i="34"/>
  <c r="Y171" i="34"/>
  <c r="V171" i="34"/>
  <c r="R171" i="34"/>
  <c r="P171" i="34"/>
  <c r="N171" i="34"/>
  <c r="M171" i="34"/>
  <c r="I171" i="34"/>
  <c r="J171" i="34"/>
  <c r="H171" i="34"/>
  <c r="B171" i="34"/>
  <c r="A171" i="34"/>
  <c r="K170" i="34"/>
  <c r="T170" i="34"/>
  <c r="AM170" i="34"/>
  <c r="AL170" i="34"/>
  <c r="AK170" i="34"/>
  <c r="AE170" i="34"/>
  <c r="AJ170" i="34"/>
  <c r="AI170" i="34"/>
  <c r="AH170" i="34"/>
  <c r="AG170" i="34"/>
  <c r="AF170" i="34"/>
  <c r="S170" i="34"/>
  <c r="AD170" i="34"/>
  <c r="AB170" i="34"/>
  <c r="AA170" i="34"/>
  <c r="Z170" i="34"/>
  <c r="Y170" i="34"/>
  <c r="V170" i="34"/>
  <c r="R170" i="34"/>
  <c r="P170" i="34"/>
  <c r="N170" i="34"/>
  <c r="M170" i="34"/>
  <c r="I170" i="34"/>
  <c r="J170" i="34"/>
  <c r="H170" i="34"/>
  <c r="B170" i="34"/>
  <c r="A170" i="34"/>
  <c r="K169" i="34"/>
  <c r="T169" i="34"/>
  <c r="AM169" i="34"/>
  <c r="AL169" i="34"/>
  <c r="AK169" i="34"/>
  <c r="AE169" i="34"/>
  <c r="AJ169" i="34"/>
  <c r="AI169" i="34"/>
  <c r="AH169" i="34"/>
  <c r="AG169" i="34"/>
  <c r="AF169" i="34"/>
  <c r="S169" i="34"/>
  <c r="AD169" i="34"/>
  <c r="AB169" i="34"/>
  <c r="AA169" i="34"/>
  <c r="Z169" i="34"/>
  <c r="Y169" i="34"/>
  <c r="V169" i="34"/>
  <c r="R169" i="34"/>
  <c r="P169" i="34"/>
  <c r="N169" i="34"/>
  <c r="M169" i="34"/>
  <c r="I169" i="34"/>
  <c r="J169" i="34"/>
  <c r="H169" i="34"/>
  <c r="B169" i="34"/>
  <c r="A169" i="34"/>
  <c r="K168" i="34"/>
  <c r="T168" i="34"/>
  <c r="AM168" i="34"/>
  <c r="AL168" i="34"/>
  <c r="AK168" i="34"/>
  <c r="AE168" i="34"/>
  <c r="AJ168" i="34"/>
  <c r="AI168" i="34"/>
  <c r="AH168" i="34"/>
  <c r="AG168" i="34"/>
  <c r="AF168" i="34"/>
  <c r="S168" i="34"/>
  <c r="AD168" i="34"/>
  <c r="AB168" i="34"/>
  <c r="AA168" i="34"/>
  <c r="Z168" i="34"/>
  <c r="Y168" i="34"/>
  <c r="V168" i="34"/>
  <c r="R168" i="34"/>
  <c r="P168" i="34"/>
  <c r="N168" i="34"/>
  <c r="M168" i="34"/>
  <c r="I168" i="34"/>
  <c r="J168" i="34"/>
  <c r="H168" i="34"/>
  <c r="B168" i="34"/>
  <c r="A168" i="34"/>
  <c r="K167" i="34"/>
  <c r="T167" i="34"/>
  <c r="AM167" i="34"/>
  <c r="AL167" i="34"/>
  <c r="AK167" i="34"/>
  <c r="AE167" i="34"/>
  <c r="AJ167" i="34"/>
  <c r="AI167" i="34"/>
  <c r="AH167" i="34"/>
  <c r="AG167" i="34"/>
  <c r="AF167" i="34"/>
  <c r="S167" i="34"/>
  <c r="AD167" i="34"/>
  <c r="AB167" i="34"/>
  <c r="AA167" i="34"/>
  <c r="Z167" i="34"/>
  <c r="Y167" i="34"/>
  <c r="V167" i="34"/>
  <c r="R167" i="34"/>
  <c r="P167" i="34"/>
  <c r="N167" i="34"/>
  <c r="M167" i="34"/>
  <c r="I167" i="34"/>
  <c r="J167" i="34"/>
  <c r="H167" i="34"/>
  <c r="B167" i="34"/>
  <c r="A167" i="34"/>
  <c r="K166" i="34"/>
  <c r="T166" i="34"/>
  <c r="AM166" i="34"/>
  <c r="AL166" i="34"/>
  <c r="AK166" i="34"/>
  <c r="AE166" i="34"/>
  <c r="AJ166" i="34"/>
  <c r="AI166" i="34"/>
  <c r="AH166" i="34"/>
  <c r="AG166" i="34"/>
  <c r="AF166" i="34"/>
  <c r="S166" i="34"/>
  <c r="AD166" i="34"/>
  <c r="AB166" i="34"/>
  <c r="AA166" i="34"/>
  <c r="Z166" i="34"/>
  <c r="Y166" i="34"/>
  <c r="V166" i="34"/>
  <c r="R166" i="34"/>
  <c r="P166" i="34"/>
  <c r="N166" i="34"/>
  <c r="M166" i="34"/>
  <c r="I166" i="34"/>
  <c r="J166" i="34"/>
  <c r="H166" i="34"/>
  <c r="B166" i="34"/>
  <c r="A166" i="34"/>
  <c r="K165" i="34"/>
  <c r="T165" i="34"/>
  <c r="AM165" i="34"/>
  <c r="AL165" i="34"/>
  <c r="AK165" i="34"/>
  <c r="AE165" i="34"/>
  <c r="AJ165" i="34"/>
  <c r="AI165" i="34"/>
  <c r="AH165" i="34"/>
  <c r="AG165" i="34"/>
  <c r="AF165" i="34"/>
  <c r="S165" i="34"/>
  <c r="AD165" i="34"/>
  <c r="AB165" i="34"/>
  <c r="AA165" i="34"/>
  <c r="Z165" i="34"/>
  <c r="Y165" i="34"/>
  <c r="V165" i="34"/>
  <c r="R165" i="34"/>
  <c r="P165" i="34"/>
  <c r="N165" i="34"/>
  <c r="M165" i="34"/>
  <c r="I165" i="34"/>
  <c r="J165" i="34"/>
  <c r="H165" i="34"/>
  <c r="B165" i="34"/>
  <c r="A165" i="34"/>
  <c r="K164" i="34"/>
  <c r="T164" i="34"/>
  <c r="AM164" i="34"/>
  <c r="AL164" i="34"/>
  <c r="AK164" i="34"/>
  <c r="AE164" i="34"/>
  <c r="AJ164" i="34"/>
  <c r="AI164" i="34"/>
  <c r="AH164" i="34"/>
  <c r="AG164" i="34"/>
  <c r="AF164" i="34"/>
  <c r="S164" i="34"/>
  <c r="AD164" i="34"/>
  <c r="AB164" i="34"/>
  <c r="AA164" i="34"/>
  <c r="Z164" i="34"/>
  <c r="Y164" i="34"/>
  <c r="V164" i="34"/>
  <c r="R164" i="34"/>
  <c r="P164" i="34"/>
  <c r="N164" i="34"/>
  <c r="M164" i="34"/>
  <c r="I164" i="34"/>
  <c r="J164" i="34"/>
  <c r="H164" i="34"/>
  <c r="B164" i="34"/>
  <c r="A164" i="34"/>
  <c r="K163" i="34"/>
  <c r="T163" i="34"/>
  <c r="AM163" i="34"/>
  <c r="AL163" i="34"/>
  <c r="AK163" i="34"/>
  <c r="AE163" i="34"/>
  <c r="AJ163" i="34"/>
  <c r="AI163" i="34"/>
  <c r="AH163" i="34"/>
  <c r="AG163" i="34"/>
  <c r="AF163" i="34"/>
  <c r="S163" i="34"/>
  <c r="AD163" i="34"/>
  <c r="AB163" i="34"/>
  <c r="AA163" i="34"/>
  <c r="Z163" i="34"/>
  <c r="Y163" i="34"/>
  <c r="V163" i="34"/>
  <c r="R163" i="34"/>
  <c r="P163" i="34"/>
  <c r="N163" i="34"/>
  <c r="M163" i="34"/>
  <c r="I163" i="34"/>
  <c r="J163" i="34"/>
  <c r="H163" i="34"/>
  <c r="B163" i="34"/>
  <c r="A163" i="34"/>
  <c r="K162" i="34"/>
  <c r="T162" i="34"/>
  <c r="AM162" i="34"/>
  <c r="AL162" i="34"/>
  <c r="AK162" i="34"/>
  <c r="AE162" i="34"/>
  <c r="AJ162" i="34"/>
  <c r="AI162" i="34"/>
  <c r="AH162" i="34"/>
  <c r="AG162" i="34"/>
  <c r="AF162" i="34"/>
  <c r="S162" i="34"/>
  <c r="AD162" i="34"/>
  <c r="AB162" i="34"/>
  <c r="AA162" i="34"/>
  <c r="Z162" i="34"/>
  <c r="Y162" i="34"/>
  <c r="V162" i="34"/>
  <c r="R162" i="34"/>
  <c r="P162" i="34"/>
  <c r="N162" i="34"/>
  <c r="M162" i="34"/>
  <c r="I162" i="34"/>
  <c r="J162" i="34"/>
  <c r="H162" i="34"/>
  <c r="B162" i="34"/>
  <c r="A162" i="34"/>
  <c r="K161" i="34"/>
  <c r="T161" i="34"/>
  <c r="AM161" i="34"/>
  <c r="AL161" i="34"/>
  <c r="AK161" i="34"/>
  <c r="AE161" i="34"/>
  <c r="AJ161" i="34"/>
  <c r="AI161" i="34"/>
  <c r="AH161" i="34"/>
  <c r="AG161" i="34"/>
  <c r="AF161" i="34"/>
  <c r="S161" i="34"/>
  <c r="AD161" i="34"/>
  <c r="AB161" i="34"/>
  <c r="AA161" i="34"/>
  <c r="Z161" i="34"/>
  <c r="Y161" i="34"/>
  <c r="V161" i="34"/>
  <c r="R161" i="34"/>
  <c r="P161" i="34"/>
  <c r="N161" i="34"/>
  <c r="M161" i="34"/>
  <c r="I161" i="34"/>
  <c r="J161" i="34"/>
  <c r="H161" i="34"/>
  <c r="B161" i="34"/>
  <c r="A161" i="34"/>
  <c r="K160" i="34"/>
  <c r="T160" i="34"/>
  <c r="AM160" i="34"/>
  <c r="AL160" i="34"/>
  <c r="AK160" i="34"/>
  <c r="AE160" i="34"/>
  <c r="AJ160" i="34"/>
  <c r="AI160" i="34"/>
  <c r="AH160" i="34"/>
  <c r="AG160" i="34"/>
  <c r="AF160" i="34"/>
  <c r="S160" i="34"/>
  <c r="AD160" i="34"/>
  <c r="AB160" i="34"/>
  <c r="AA160" i="34"/>
  <c r="Z160" i="34"/>
  <c r="Y160" i="34"/>
  <c r="V160" i="34"/>
  <c r="R160" i="34"/>
  <c r="P160" i="34"/>
  <c r="N160" i="34"/>
  <c r="M160" i="34"/>
  <c r="I160" i="34"/>
  <c r="J160" i="34"/>
  <c r="H160" i="34"/>
  <c r="B160" i="34"/>
  <c r="A160" i="34"/>
  <c r="K159" i="34"/>
  <c r="T159" i="34"/>
  <c r="AM159" i="34"/>
  <c r="AL159" i="34"/>
  <c r="AK159" i="34"/>
  <c r="AE159" i="34"/>
  <c r="AJ159" i="34"/>
  <c r="AI159" i="34"/>
  <c r="AH159" i="34"/>
  <c r="AG159" i="34"/>
  <c r="AF159" i="34"/>
  <c r="S159" i="34"/>
  <c r="AD159" i="34"/>
  <c r="AB159" i="34"/>
  <c r="AA159" i="34"/>
  <c r="Z159" i="34"/>
  <c r="Y159" i="34"/>
  <c r="V159" i="34"/>
  <c r="R159" i="34"/>
  <c r="P159" i="34"/>
  <c r="N159" i="34"/>
  <c r="M159" i="34"/>
  <c r="I159" i="34"/>
  <c r="J159" i="34"/>
  <c r="H159" i="34"/>
  <c r="B159" i="34"/>
  <c r="A159" i="34"/>
  <c r="K158" i="34"/>
  <c r="T158" i="34"/>
  <c r="AM158" i="34"/>
  <c r="AL158" i="34"/>
  <c r="AK158" i="34"/>
  <c r="AE158" i="34"/>
  <c r="AJ158" i="34"/>
  <c r="AI158" i="34"/>
  <c r="AH158" i="34"/>
  <c r="AG158" i="34"/>
  <c r="AF158" i="34"/>
  <c r="S158" i="34"/>
  <c r="AD158" i="34"/>
  <c r="AB158" i="34"/>
  <c r="AA158" i="34"/>
  <c r="Z158" i="34"/>
  <c r="Y158" i="34"/>
  <c r="V158" i="34"/>
  <c r="R158" i="34"/>
  <c r="P158" i="34"/>
  <c r="N158" i="34"/>
  <c r="M158" i="34"/>
  <c r="I158" i="34"/>
  <c r="J158" i="34"/>
  <c r="H158" i="34"/>
  <c r="B158" i="34"/>
  <c r="A158" i="34"/>
  <c r="K157" i="34"/>
  <c r="T157" i="34"/>
  <c r="AM157" i="34"/>
  <c r="AL157" i="34"/>
  <c r="AK157" i="34"/>
  <c r="AE157" i="34"/>
  <c r="AJ157" i="34"/>
  <c r="AI157" i="34"/>
  <c r="AH157" i="34"/>
  <c r="AG157" i="34"/>
  <c r="AF157" i="34"/>
  <c r="S157" i="34"/>
  <c r="AD157" i="34"/>
  <c r="AB157" i="34"/>
  <c r="AA157" i="34"/>
  <c r="Z157" i="34"/>
  <c r="Y157" i="34"/>
  <c r="V157" i="34"/>
  <c r="R157" i="34"/>
  <c r="P157" i="34"/>
  <c r="N157" i="34"/>
  <c r="M157" i="34"/>
  <c r="I157" i="34"/>
  <c r="J157" i="34"/>
  <c r="H157" i="34"/>
  <c r="B157" i="34"/>
  <c r="A157" i="34"/>
  <c r="K156" i="34"/>
  <c r="T156" i="34"/>
  <c r="AM156" i="34"/>
  <c r="AL156" i="34"/>
  <c r="AK156" i="34"/>
  <c r="AE156" i="34"/>
  <c r="AJ156" i="34"/>
  <c r="AI156" i="34"/>
  <c r="AH156" i="34"/>
  <c r="AG156" i="34"/>
  <c r="AF156" i="34"/>
  <c r="S156" i="34"/>
  <c r="AD156" i="34"/>
  <c r="AB156" i="34"/>
  <c r="AA156" i="34"/>
  <c r="Z156" i="34"/>
  <c r="Y156" i="34"/>
  <c r="V156" i="34"/>
  <c r="R156" i="34"/>
  <c r="P156" i="34"/>
  <c r="N156" i="34"/>
  <c r="M156" i="34"/>
  <c r="I156" i="34"/>
  <c r="J156" i="34"/>
  <c r="H156" i="34"/>
  <c r="B156" i="34"/>
  <c r="A156" i="34"/>
  <c r="K155" i="34"/>
  <c r="T155" i="34"/>
  <c r="AM155" i="34"/>
  <c r="AL155" i="34"/>
  <c r="AK155" i="34"/>
  <c r="AE155" i="34"/>
  <c r="AJ155" i="34"/>
  <c r="AI155" i="34"/>
  <c r="AH155" i="34"/>
  <c r="AG155" i="34"/>
  <c r="AF155" i="34"/>
  <c r="S155" i="34"/>
  <c r="AD155" i="34"/>
  <c r="AB155" i="34"/>
  <c r="AA155" i="34"/>
  <c r="Z155" i="34"/>
  <c r="Y155" i="34"/>
  <c r="V155" i="34"/>
  <c r="R155" i="34"/>
  <c r="P155" i="34"/>
  <c r="N155" i="34"/>
  <c r="M155" i="34"/>
  <c r="I155" i="34"/>
  <c r="J155" i="34"/>
  <c r="H155" i="34"/>
  <c r="B155" i="34"/>
  <c r="A155" i="34"/>
  <c r="K154" i="34"/>
  <c r="T154" i="34"/>
  <c r="AM154" i="34"/>
  <c r="AL154" i="34"/>
  <c r="AK154" i="34"/>
  <c r="AE154" i="34"/>
  <c r="AJ154" i="34"/>
  <c r="AI154" i="34"/>
  <c r="AH154" i="34"/>
  <c r="AG154" i="34"/>
  <c r="AF154" i="34"/>
  <c r="S154" i="34"/>
  <c r="AD154" i="34"/>
  <c r="AB154" i="34"/>
  <c r="AA154" i="34"/>
  <c r="Z154" i="34"/>
  <c r="Y154" i="34"/>
  <c r="V154" i="34"/>
  <c r="R154" i="34"/>
  <c r="P154" i="34"/>
  <c r="N154" i="34"/>
  <c r="M154" i="34"/>
  <c r="I154" i="34"/>
  <c r="J154" i="34"/>
  <c r="H154" i="34"/>
  <c r="B154" i="34"/>
  <c r="A154" i="34"/>
  <c r="K153" i="34"/>
  <c r="T153" i="34"/>
  <c r="AM153" i="34"/>
  <c r="AL153" i="34"/>
  <c r="AK153" i="34"/>
  <c r="AE153" i="34"/>
  <c r="AJ153" i="34"/>
  <c r="AI153" i="34"/>
  <c r="AH153" i="34"/>
  <c r="AG153" i="34"/>
  <c r="AF153" i="34"/>
  <c r="S153" i="34"/>
  <c r="AD153" i="34"/>
  <c r="AB153" i="34"/>
  <c r="AA153" i="34"/>
  <c r="Z153" i="34"/>
  <c r="Y153" i="34"/>
  <c r="V153" i="34"/>
  <c r="R153" i="34"/>
  <c r="P153" i="34"/>
  <c r="N153" i="34"/>
  <c r="M153" i="34"/>
  <c r="I153" i="34"/>
  <c r="J153" i="34"/>
  <c r="H153" i="34"/>
  <c r="B153" i="34"/>
  <c r="A153" i="34"/>
  <c r="K152" i="34"/>
  <c r="T152" i="34"/>
  <c r="AM152" i="34"/>
  <c r="AL152" i="34"/>
  <c r="AK152" i="34"/>
  <c r="AE152" i="34"/>
  <c r="AJ152" i="34"/>
  <c r="AI152" i="34"/>
  <c r="AH152" i="34"/>
  <c r="AG152" i="34"/>
  <c r="AF152" i="34"/>
  <c r="S152" i="34"/>
  <c r="AD152" i="34"/>
  <c r="AB152" i="34"/>
  <c r="AA152" i="34"/>
  <c r="Z152" i="34"/>
  <c r="Y152" i="34"/>
  <c r="V152" i="34"/>
  <c r="R152" i="34"/>
  <c r="P152" i="34"/>
  <c r="N152" i="34"/>
  <c r="M152" i="34"/>
  <c r="I152" i="34"/>
  <c r="J152" i="34"/>
  <c r="H152" i="34"/>
  <c r="B152" i="34"/>
  <c r="A152" i="34"/>
  <c r="K151" i="34"/>
  <c r="T151" i="34"/>
  <c r="AM151" i="34"/>
  <c r="AL151" i="34"/>
  <c r="AK151" i="34"/>
  <c r="AE151" i="34"/>
  <c r="AJ151" i="34"/>
  <c r="AI151" i="34"/>
  <c r="AH151" i="34"/>
  <c r="AG151" i="34"/>
  <c r="AF151" i="34"/>
  <c r="S151" i="34"/>
  <c r="AD151" i="34"/>
  <c r="AB151" i="34"/>
  <c r="AA151" i="34"/>
  <c r="Z151" i="34"/>
  <c r="Y151" i="34"/>
  <c r="V151" i="34"/>
  <c r="R151" i="34"/>
  <c r="P151" i="34"/>
  <c r="N151" i="34"/>
  <c r="M151" i="34"/>
  <c r="I151" i="34"/>
  <c r="J151" i="34"/>
  <c r="H151" i="34"/>
  <c r="B151" i="34"/>
  <c r="A151" i="34"/>
  <c r="K150" i="34"/>
  <c r="T150" i="34"/>
  <c r="AM150" i="34"/>
  <c r="AL150" i="34"/>
  <c r="AK150" i="34"/>
  <c r="AE150" i="34"/>
  <c r="AJ150" i="34"/>
  <c r="AI150" i="34"/>
  <c r="AH150" i="34"/>
  <c r="AG150" i="34"/>
  <c r="AF150" i="34"/>
  <c r="S150" i="34"/>
  <c r="AD150" i="34"/>
  <c r="AB150" i="34"/>
  <c r="AA150" i="34"/>
  <c r="Z150" i="34"/>
  <c r="Y150" i="34"/>
  <c r="V150" i="34"/>
  <c r="R150" i="34"/>
  <c r="P150" i="34"/>
  <c r="N150" i="34"/>
  <c r="M150" i="34"/>
  <c r="I150" i="34"/>
  <c r="J150" i="34"/>
  <c r="H150" i="34"/>
  <c r="B150" i="34"/>
  <c r="A150" i="34"/>
  <c r="K149" i="34"/>
  <c r="T149" i="34"/>
  <c r="AM149" i="34"/>
  <c r="AL149" i="34"/>
  <c r="AK149" i="34"/>
  <c r="AE149" i="34"/>
  <c r="AJ149" i="34"/>
  <c r="AI149" i="34"/>
  <c r="AH149" i="34"/>
  <c r="AG149" i="34"/>
  <c r="AF149" i="34"/>
  <c r="S149" i="34"/>
  <c r="AD149" i="34"/>
  <c r="AB149" i="34"/>
  <c r="AA149" i="34"/>
  <c r="Z149" i="34"/>
  <c r="Y149" i="34"/>
  <c r="V149" i="34"/>
  <c r="R149" i="34"/>
  <c r="P149" i="34"/>
  <c r="N149" i="34"/>
  <c r="M149" i="34"/>
  <c r="I149" i="34"/>
  <c r="J149" i="34"/>
  <c r="H149" i="34"/>
  <c r="B149" i="34"/>
  <c r="A149" i="34"/>
  <c r="K148" i="34"/>
  <c r="T148" i="34"/>
  <c r="AM148" i="34"/>
  <c r="AL148" i="34"/>
  <c r="AK148" i="34"/>
  <c r="AE148" i="34"/>
  <c r="AJ148" i="34"/>
  <c r="AI148" i="34"/>
  <c r="AH148" i="34"/>
  <c r="AG148" i="34"/>
  <c r="AF148" i="34"/>
  <c r="S148" i="34"/>
  <c r="AD148" i="34"/>
  <c r="AB148" i="34"/>
  <c r="AA148" i="34"/>
  <c r="Z148" i="34"/>
  <c r="Y148" i="34"/>
  <c r="V148" i="34"/>
  <c r="R148" i="34"/>
  <c r="P148" i="34"/>
  <c r="N148" i="34"/>
  <c r="M148" i="34"/>
  <c r="I148" i="34"/>
  <c r="J148" i="34"/>
  <c r="H148" i="34"/>
  <c r="B148" i="34"/>
  <c r="A148" i="34"/>
  <c r="K147" i="34"/>
  <c r="T147" i="34"/>
  <c r="AM147" i="34"/>
  <c r="AL147" i="34"/>
  <c r="AK147" i="34"/>
  <c r="AE147" i="34"/>
  <c r="AJ147" i="34"/>
  <c r="AI147" i="34"/>
  <c r="AH147" i="34"/>
  <c r="AG147" i="34"/>
  <c r="AF147" i="34"/>
  <c r="S147" i="34"/>
  <c r="AD147" i="34"/>
  <c r="AB147" i="34"/>
  <c r="AA147" i="34"/>
  <c r="Z147" i="34"/>
  <c r="Y147" i="34"/>
  <c r="V147" i="34"/>
  <c r="R147" i="34"/>
  <c r="P147" i="34"/>
  <c r="N147" i="34"/>
  <c r="M147" i="34"/>
  <c r="I147" i="34"/>
  <c r="J147" i="34"/>
  <c r="H147" i="34"/>
  <c r="B147" i="34"/>
  <c r="A147" i="34"/>
  <c r="K146" i="34"/>
  <c r="T146" i="34"/>
  <c r="AM146" i="34"/>
  <c r="AL146" i="34"/>
  <c r="AK146" i="34"/>
  <c r="AE146" i="34"/>
  <c r="AJ146" i="34"/>
  <c r="AI146" i="34"/>
  <c r="AH146" i="34"/>
  <c r="AG146" i="34"/>
  <c r="AF146" i="34"/>
  <c r="S146" i="34"/>
  <c r="AD146" i="34"/>
  <c r="AB146" i="34"/>
  <c r="AA146" i="34"/>
  <c r="Z146" i="34"/>
  <c r="Y146" i="34"/>
  <c r="V146" i="34"/>
  <c r="R146" i="34"/>
  <c r="P146" i="34"/>
  <c r="N146" i="34"/>
  <c r="M146" i="34"/>
  <c r="I146" i="34"/>
  <c r="J146" i="34"/>
  <c r="H146" i="34"/>
  <c r="B146" i="34"/>
  <c r="A146" i="34"/>
  <c r="K145" i="34"/>
  <c r="T145" i="34"/>
  <c r="AM145" i="34"/>
  <c r="AL145" i="34"/>
  <c r="AK145" i="34"/>
  <c r="AE145" i="34"/>
  <c r="AJ145" i="34"/>
  <c r="AI145" i="34"/>
  <c r="AH145" i="34"/>
  <c r="AG145" i="34"/>
  <c r="AF145" i="34"/>
  <c r="S145" i="34"/>
  <c r="AD145" i="34"/>
  <c r="AB145" i="34"/>
  <c r="AA145" i="34"/>
  <c r="Z145" i="34"/>
  <c r="Y145" i="34"/>
  <c r="V145" i="34"/>
  <c r="R145" i="34"/>
  <c r="P145" i="34"/>
  <c r="N145" i="34"/>
  <c r="M145" i="34"/>
  <c r="I145" i="34"/>
  <c r="J145" i="34"/>
  <c r="H145" i="34"/>
  <c r="B145" i="34"/>
  <c r="A145" i="34"/>
  <c r="K144" i="34"/>
  <c r="T144" i="34"/>
  <c r="AM144" i="34"/>
  <c r="AL144" i="34"/>
  <c r="AK144" i="34"/>
  <c r="AE144" i="34"/>
  <c r="AJ144" i="34"/>
  <c r="AI144" i="34"/>
  <c r="AH144" i="34"/>
  <c r="AG144" i="34"/>
  <c r="AF144" i="34"/>
  <c r="S144" i="34"/>
  <c r="AD144" i="34"/>
  <c r="AB144" i="34"/>
  <c r="AA144" i="34"/>
  <c r="Z144" i="34"/>
  <c r="Y144" i="34"/>
  <c r="V144" i="34"/>
  <c r="R144" i="34"/>
  <c r="P144" i="34"/>
  <c r="N144" i="34"/>
  <c r="M144" i="34"/>
  <c r="I144" i="34"/>
  <c r="J144" i="34"/>
  <c r="H144" i="34"/>
  <c r="B144" i="34"/>
  <c r="A144" i="34"/>
  <c r="K143" i="34"/>
  <c r="T143" i="34"/>
  <c r="AM143" i="34"/>
  <c r="AL143" i="34"/>
  <c r="AK143" i="34"/>
  <c r="AE143" i="34"/>
  <c r="AJ143" i="34"/>
  <c r="AI143" i="34"/>
  <c r="AH143" i="34"/>
  <c r="AG143" i="34"/>
  <c r="AF143" i="34"/>
  <c r="S143" i="34"/>
  <c r="AD143" i="34"/>
  <c r="AB143" i="34"/>
  <c r="AA143" i="34"/>
  <c r="Z143" i="34"/>
  <c r="Y143" i="34"/>
  <c r="V143" i="34"/>
  <c r="R143" i="34"/>
  <c r="P143" i="34"/>
  <c r="N143" i="34"/>
  <c r="M143" i="34"/>
  <c r="I143" i="34"/>
  <c r="J143" i="34"/>
  <c r="H143" i="34"/>
  <c r="B143" i="34"/>
  <c r="A143" i="34"/>
  <c r="K142" i="34"/>
  <c r="T142" i="34"/>
  <c r="AM142" i="34"/>
  <c r="AL142" i="34"/>
  <c r="AK142" i="34"/>
  <c r="AE142" i="34"/>
  <c r="AJ142" i="34"/>
  <c r="AI142" i="34"/>
  <c r="AH142" i="34"/>
  <c r="AG142" i="34"/>
  <c r="AF142" i="34"/>
  <c r="S142" i="34"/>
  <c r="AD142" i="34"/>
  <c r="AB142" i="34"/>
  <c r="AA142" i="34"/>
  <c r="Z142" i="34"/>
  <c r="Y142" i="34"/>
  <c r="V142" i="34"/>
  <c r="R142" i="34"/>
  <c r="P142" i="34"/>
  <c r="N142" i="34"/>
  <c r="M142" i="34"/>
  <c r="I142" i="34"/>
  <c r="J142" i="34"/>
  <c r="H142" i="34"/>
  <c r="B142" i="34"/>
  <c r="A142" i="34"/>
  <c r="K141" i="34"/>
  <c r="T141" i="34"/>
  <c r="AM141" i="34"/>
  <c r="AL141" i="34"/>
  <c r="AK141" i="34"/>
  <c r="AE141" i="34"/>
  <c r="AJ141" i="34"/>
  <c r="AI141" i="34"/>
  <c r="AH141" i="34"/>
  <c r="AG141" i="34"/>
  <c r="AF141" i="34"/>
  <c r="S141" i="34"/>
  <c r="AD141" i="34"/>
  <c r="AB141" i="34"/>
  <c r="AA141" i="34"/>
  <c r="Z141" i="34"/>
  <c r="Y141" i="34"/>
  <c r="V141" i="34"/>
  <c r="R141" i="34"/>
  <c r="P141" i="34"/>
  <c r="N141" i="34"/>
  <c r="M141" i="34"/>
  <c r="I141" i="34"/>
  <c r="J141" i="34"/>
  <c r="H141" i="34"/>
  <c r="B141" i="34"/>
  <c r="A141" i="34"/>
  <c r="K140" i="34"/>
  <c r="T140" i="34"/>
  <c r="AM140" i="34"/>
  <c r="AL140" i="34"/>
  <c r="AK140" i="34"/>
  <c r="AE140" i="34"/>
  <c r="AJ140" i="34"/>
  <c r="AI140" i="34"/>
  <c r="AH140" i="34"/>
  <c r="AG140" i="34"/>
  <c r="AF140" i="34"/>
  <c r="S140" i="34"/>
  <c r="AD140" i="34"/>
  <c r="AB140" i="34"/>
  <c r="AA140" i="34"/>
  <c r="Z140" i="34"/>
  <c r="Y140" i="34"/>
  <c r="V140" i="34"/>
  <c r="R140" i="34"/>
  <c r="P140" i="34"/>
  <c r="N140" i="34"/>
  <c r="M140" i="34"/>
  <c r="I140" i="34"/>
  <c r="J140" i="34"/>
  <c r="H140" i="34"/>
  <c r="B140" i="34"/>
  <c r="A140" i="34"/>
  <c r="K139" i="34"/>
  <c r="T139" i="34"/>
  <c r="AM139" i="34"/>
  <c r="AL139" i="34"/>
  <c r="AK139" i="34"/>
  <c r="AE139" i="34"/>
  <c r="AJ139" i="34"/>
  <c r="AI139" i="34"/>
  <c r="AH139" i="34"/>
  <c r="AG139" i="34"/>
  <c r="AF139" i="34"/>
  <c r="S139" i="34"/>
  <c r="AD139" i="34"/>
  <c r="AB139" i="34"/>
  <c r="AA139" i="34"/>
  <c r="Z139" i="34"/>
  <c r="Y139" i="34"/>
  <c r="V139" i="34"/>
  <c r="R139" i="34"/>
  <c r="P139" i="34"/>
  <c r="N139" i="34"/>
  <c r="M139" i="34"/>
  <c r="I139" i="34"/>
  <c r="J139" i="34"/>
  <c r="H139" i="34"/>
  <c r="B139" i="34"/>
  <c r="A139" i="34"/>
  <c r="K138" i="34"/>
  <c r="T138" i="34"/>
  <c r="AM138" i="34"/>
  <c r="AL138" i="34"/>
  <c r="AK138" i="34"/>
  <c r="AE138" i="34"/>
  <c r="AJ138" i="34"/>
  <c r="AI138" i="34"/>
  <c r="AH138" i="34"/>
  <c r="AG138" i="34"/>
  <c r="AF138" i="34"/>
  <c r="S138" i="34"/>
  <c r="AD138" i="34"/>
  <c r="AB138" i="34"/>
  <c r="AA138" i="34"/>
  <c r="Z138" i="34"/>
  <c r="Y138" i="34"/>
  <c r="V138" i="34"/>
  <c r="R138" i="34"/>
  <c r="P138" i="34"/>
  <c r="N138" i="34"/>
  <c r="M138" i="34"/>
  <c r="I138" i="34"/>
  <c r="J138" i="34"/>
  <c r="H138" i="34"/>
  <c r="B138" i="34"/>
  <c r="A138" i="34"/>
  <c r="K137" i="34"/>
  <c r="T137" i="34"/>
  <c r="AM137" i="34"/>
  <c r="AL137" i="34"/>
  <c r="AK137" i="34"/>
  <c r="AE137" i="34"/>
  <c r="AJ137" i="34"/>
  <c r="AI137" i="34"/>
  <c r="AH137" i="34"/>
  <c r="AG137" i="34"/>
  <c r="AF137" i="34"/>
  <c r="S137" i="34"/>
  <c r="AD137" i="34"/>
  <c r="AB137" i="34"/>
  <c r="AA137" i="34"/>
  <c r="Z137" i="34"/>
  <c r="Y137" i="34"/>
  <c r="V137" i="34"/>
  <c r="R137" i="34"/>
  <c r="P137" i="34"/>
  <c r="N137" i="34"/>
  <c r="M137" i="34"/>
  <c r="I137" i="34"/>
  <c r="J137" i="34"/>
  <c r="H137" i="34"/>
  <c r="B137" i="34"/>
  <c r="A137" i="34"/>
  <c r="K136" i="34"/>
  <c r="T136" i="34"/>
  <c r="AM136" i="34"/>
  <c r="AL136" i="34"/>
  <c r="AK136" i="34"/>
  <c r="AE136" i="34"/>
  <c r="AJ136" i="34"/>
  <c r="AI136" i="34"/>
  <c r="AH136" i="34"/>
  <c r="AG136" i="34"/>
  <c r="AF136" i="34"/>
  <c r="S136" i="34"/>
  <c r="AD136" i="34"/>
  <c r="AB136" i="34"/>
  <c r="AA136" i="34"/>
  <c r="Z136" i="34"/>
  <c r="Y136" i="34"/>
  <c r="V136" i="34"/>
  <c r="R136" i="34"/>
  <c r="P136" i="34"/>
  <c r="N136" i="34"/>
  <c r="M136" i="34"/>
  <c r="I136" i="34"/>
  <c r="J136" i="34"/>
  <c r="H136" i="34"/>
  <c r="B136" i="34"/>
  <c r="A136" i="34"/>
  <c r="K135" i="34"/>
  <c r="T135" i="34"/>
  <c r="AM135" i="34"/>
  <c r="AL135" i="34"/>
  <c r="AK135" i="34"/>
  <c r="AE135" i="34"/>
  <c r="AJ135" i="34"/>
  <c r="AI135" i="34"/>
  <c r="AH135" i="34"/>
  <c r="AG135" i="34"/>
  <c r="AF135" i="34"/>
  <c r="S135" i="34"/>
  <c r="AD135" i="34"/>
  <c r="AB135" i="34"/>
  <c r="AA135" i="34"/>
  <c r="Z135" i="34"/>
  <c r="Y135" i="34"/>
  <c r="V135" i="34"/>
  <c r="R135" i="34"/>
  <c r="P135" i="34"/>
  <c r="N135" i="34"/>
  <c r="M135" i="34"/>
  <c r="I135" i="34"/>
  <c r="J135" i="34"/>
  <c r="H135" i="34"/>
  <c r="B135" i="34"/>
  <c r="A135" i="34"/>
  <c r="K134" i="34"/>
  <c r="T134" i="34"/>
  <c r="AM134" i="34"/>
  <c r="AL134" i="34"/>
  <c r="AK134" i="34"/>
  <c r="AE134" i="34"/>
  <c r="AJ134" i="34"/>
  <c r="AI134" i="34"/>
  <c r="AH134" i="34"/>
  <c r="AG134" i="34"/>
  <c r="AF134" i="34"/>
  <c r="S134" i="34"/>
  <c r="AD134" i="34"/>
  <c r="AB134" i="34"/>
  <c r="AA134" i="34"/>
  <c r="Z134" i="34"/>
  <c r="Y134" i="34"/>
  <c r="V134" i="34"/>
  <c r="R134" i="34"/>
  <c r="P134" i="34"/>
  <c r="N134" i="34"/>
  <c r="M134" i="34"/>
  <c r="I134" i="34"/>
  <c r="J134" i="34"/>
  <c r="H134" i="34"/>
  <c r="B134" i="34"/>
  <c r="A134" i="34"/>
  <c r="K133" i="34"/>
  <c r="T133" i="34"/>
  <c r="AM133" i="34"/>
  <c r="AL133" i="34"/>
  <c r="AK133" i="34"/>
  <c r="AE133" i="34"/>
  <c r="AJ133" i="34"/>
  <c r="AI133" i="34"/>
  <c r="AH133" i="34"/>
  <c r="AG133" i="34"/>
  <c r="AF133" i="34"/>
  <c r="S133" i="34"/>
  <c r="AD133" i="34"/>
  <c r="AB133" i="34"/>
  <c r="AA133" i="34"/>
  <c r="Z133" i="34"/>
  <c r="Y133" i="34"/>
  <c r="V133" i="34"/>
  <c r="R133" i="34"/>
  <c r="P133" i="34"/>
  <c r="N133" i="34"/>
  <c r="M133" i="34"/>
  <c r="I133" i="34"/>
  <c r="J133" i="34"/>
  <c r="H133" i="34"/>
  <c r="B133" i="34"/>
  <c r="A133" i="34"/>
  <c r="K132" i="34"/>
  <c r="T132" i="34"/>
  <c r="AM132" i="34"/>
  <c r="AL132" i="34"/>
  <c r="AK132" i="34"/>
  <c r="AE132" i="34"/>
  <c r="AJ132" i="34"/>
  <c r="AI132" i="34"/>
  <c r="AH132" i="34"/>
  <c r="AG132" i="34"/>
  <c r="AF132" i="34"/>
  <c r="S132" i="34"/>
  <c r="AD132" i="34"/>
  <c r="AB132" i="34"/>
  <c r="AA132" i="34"/>
  <c r="Z132" i="34"/>
  <c r="Y132" i="34"/>
  <c r="V132" i="34"/>
  <c r="R132" i="34"/>
  <c r="P132" i="34"/>
  <c r="N132" i="34"/>
  <c r="M132" i="34"/>
  <c r="I132" i="34"/>
  <c r="J132" i="34"/>
  <c r="H132" i="34"/>
  <c r="B132" i="34"/>
  <c r="A132" i="34"/>
  <c r="K131" i="34"/>
  <c r="T131" i="34"/>
  <c r="AM131" i="34"/>
  <c r="AL131" i="34"/>
  <c r="AK131" i="34"/>
  <c r="AE131" i="34"/>
  <c r="AJ131" i="34"/>
  <c r="AI131" i="34"/>
  <c r="AH131" i="34"/>
  <c r="AG131" i="34"/>
  <c r="AF131" i="34"/>
  <c r="S131" i="34"/>
  <c r="AD131" i="34"/>
  <c r="AB131" i="34"/>
  <c r="AA131" i="34"/>
  <c r="Z131" i="34"/>
  <c r="Y131" i="34"/>
  <c r="V131" i="34"/>
  <c r="R131" i="34"/>
  <c r="P131" i="34"/>
  <c r="N131" i="34"/>
  <c r="M131" i="34"/>
  <c r="I131" i="34"/>
  <c r="J131" i="34"/>
  <c r="H131" i="34"/>
  <c r="B131" i="34"/>
  <c r="A131" i="34"/>
  <c r="K130" i="34"/>
  <c r="T130" i="34"/>
  <c r="AM130" i="34"/>
  <c r="AL130" i="34"/>
  <c r="AK130" i="34"/>
  <c r="AE130" i="34"/>
  <c r="AJ130" i="34"/>
  <c r="AI130" i="34"/>
  <c r="AH130" i="34"/>
  <c r="AG130" i="34"/>
  <c r="AF130" i="34"/>
  <c r="S130" i="34"/>
  <c r="AD130" i="34"/>
  <c r="AB130" i="34"/>
  <c r="AA130" i="34"/>
  <c r="Z130" i="34"/>
  <c r="Y130" i="34"/>
  <c r="V130" i="34"/>
  <c r="R130" i="34"/>
  <c r="P130" i="34"/>
  <c r="N130" i="34"/>
  <c r="M130" i="34"/>
  <c r="I130" i="34"/>
  <c r="J130" i="34"/>
  <c r="H130" i="34"/>
  <c r="B130" i="34"/>
  <c r="A130" i="34"/>
  <c r="K129" i="34"/>
  <c r="T129" i="34"/>
  <c r="AM129" i="34"/>
  <c r="AL129" i="34"/>
  <c r="AK129" i="34"/>
  <c r="AE129" i="34"/>
  <c r="AJ129" i="34"/>
  <c r="AI129" i="34"/>
  <c r="AH129" i="34"/>
  <c r="AG129" i="34"/>
  <c r="AF129" i="34"/>
  <c r="S129" i="34"/>
  <c r="AD129" i="34"/>
  <c r="AB129" i="34"/>
  <c r="AA129" i="34"/>
  <c r="Z129" i="34"/>
  <c r="Y129" i="34"/>
  <c r="V129" i="34"/>
  <c r="R129" i="34"/>
  <c r="P129" i="34"/>
  <c r="N129" i="34"/>
  <c r="M129" i="34"/>
  <c r="I129" i="34"/>
  <c r="J129" i="34"/>
  <c r="H129" i="34"/>
  <c r="B129" i="34"/>
  <c r="A129" i="34"/>
  <c r="K128" i="34"/>
  <c r="T128" i="34"/>
  <c r="AM128" i="34"/>
  <c r="AL128" i="34"/>
  <c r="AK128" i="34"/>
  <c r="AE128" i="34"/>
  <c r="AJ128" i="34"/>
  <c r="AI128" i="34"/>
  <c r="AH128" i="34"/>
  <c r="AG128" i="34"/>
  <c r="AF128" i="34"/>
  <c r="S128" i="34"/>
  <c r="AD128" i="34"/>
  <c r="AB128" i="34"/>
  <c r="AA128" i="34"/>
  <c r="Z128" i="34"/>
  <c r="Y128" i="34"/>
  <c r="V128" i="34"/>
  <c r="R128" i="34"/>
  <c r="P128" i="34"/>
  <c r="N128" i="34"/>
  <c r="M128" i="34"/>
  <c r="I128" i="34"/>
  <c r="J128" i="34"/>
  <c r="H128" i="34"/>
  <c r="B128" i="34"/>
  <c r="A128" i="34"/>
  <c r="K127" i="34"/>
  <c r="T127" i="34"/>
  <c r="AM127" i="34"/>
  <c r="AL127" i="34"/>
  <c r="AK127" i="34"/>
  <c r="AE127" i="34"/>
  <c r="AJ127" i="34"/>
  <c r="AI127" i="34"/>
  <c r="AH127" i="34"/>
  <c r="AG127" i="34"/>
  <c r="AF127" i="34"/>
  <c r="S127" i="34"/>
  <c r="AD127" i="34"/>
  <c r="AB127" i="34"/>
  <c r="AA127" i="34"/>
  <c r="Z127" i="34"/>
  <c r="Y127" i="34"/>
  <c r="V127" i="34"/>
  <c r="R127" i="34"/>
  <c r="P127" i="34"/>
  <c r="N127" i="34"/>
  <c r="M127" i="34"/>
  <c r="I127" i="34"/>
  <c r="J127" i="34"/>
  <c r="H127" i="34"/>
  <c r="B127" i="34"/>
  <c r="A127" i="34"/>
  <c r="K126" i="34"/>
  <c r="T126" i="34"/>
  <c r="AM126" i="34"/>
  <c r="AL126" i="34"/>
  <c r="AK126" i="34"/>
  <c r="AE126" i="34"/>
  <c r="AJ126" i="34"/>
  <c r="AI126" i="34"/>
  <c r="AH126" i="34"/>
  <c r="AG126" i="34"/>
  <c r="AF126" i="34"/>
  <c r="S126" i="34"/>
  <c r="AD126" i="34"/>
  <c r="AB126" i="34"/>
  <c r="AA126" i="34"/>
  <c r="Z126" i="34"/>
  <c r="Y126" i="34"/>
  <c r="V126" i="34"/>
  <c r="R126" i="34"/>
  <c r="P126" i="34"/>
  <c r="N126" i="34"/>
  <c r="M126" i="34"/>
  <c r="I126" i="34"/>
  <c r="J126" i="34"/>
  <c r="H126" i="34"/>
  <c r="B126" i="34"/>
  <c r="A126" i="34"/>
  <c r="K125" i="34"/>
  <c r="T125" i="34"/>
  <c r="AM125" i="34"/>
  <c r="AL125" i="34"/>
  <c r="AK125" i="34"/>
  <c r="AE125" i="34"/>
  <c r="AJ125" i="34"/>
  <c r="AI125" i="34"/>
  <c r="AH125" i="34"/>
  <c r="AG125" i="34"/>
  <c r="AF125" i="34"/>
  <c r="S125" i="34"/>
  <c r="AD125" i="34"/>
  <c r="AB125" i="34"/>
  <c r="AA125" i="34"/>
  <c r="Z125" i="34"/>
  <c r="Y125" i="34"/>
  <c r="V125" i="34"/>
  <c r="R125" i="34"/>
  <c r="P125" i="34"/>
  <c r="N125" i="34"/>
  <c r="M125" i="34"/>
  <c r="I125" i="34"/>
  <c r="J125" i="34"/>
  <c r="H125" i="34"/>
  <c r="B125" i="34"/>
  <c r="A125" i="34"/>
  <c r="K124" i="34"/>
  <c r="T124" i="34"/>
  <c r="AM124" i="34"/>
  <c r="AL124" i="34"/>
  <c r="AK124" i="34"/>
  <c r="AE124" i="34"/>
  <c r="AJ124" i="34"/>
  <c r="AI124" i="34"/>
  <c r="AH124" i="34"/>
  <c r="AG124" i="34"/>
  <c r="AF124" i="34"/>
  <c r="S124" i="34"/>
  <c r="AD124" i="34"/>
  <c r="AB124" i="34"/>
  <c r="AA124" i="34"/>
  <c r="Z124" i="34"/>
  <c r="Y124" i="34"/>
  <c r="V124" i="34"/>
  <c r="R124" i="34"/>
  <c r="P124" i="34"/>
  <c r="N124" i="34"/>
  <c r="M124" i="34"/>
  <c r="I124" i="34"/>
  <c r="J124" i="34"/>
  <c r="H124" i="34"/>
  <c r="B124" i="34"/>
  <c r="A124" i="34"/>
  <c r="K123" i="34"/>
  <c r="T123" i="34"/>
  <c r="AM123" i="34"/>
  <c r="AL123" i="34"/>
  <c r="AK123" i="34"/>
  <c r="AE123" i="34"/>
  <c r="AJ123" i="34"/>
  <c r="AI123" i="34"/>
  <c r="AH123" i="34"/>
  <c r="AG123" i="34"/>
  <c r="AF123" i="34"/>
  <c r="S123" i="34"/>
  <c r="AD123" i="34"/>
  <c r="AB123" i="34"/>
  <c r="AA123" i="34"/>
  <c r="Z123" i="34"/>
  <c r="Y123" i="34"/>
  <c r="V123" i="34"/>
  <c r="R123" i="34"/>
  <c r="P123" i="34"/>
  <c r="N123" i="34"/>
  <c r="M123" i="34"/>
  <c r="I123" i="34"/>
  <c r="J123" i="34"/>
  <c r="H123" i="34"/>
  <c r="B123" i="34"/>
  <c r="A123" i="34"/>
  <c r="K122" i="34"/>
  <c r="T122" i="34"/>
  <c r="AM122" i="34"/>
  <c r="AL122" i="34"/>
  <c r="AK122" i="34"/>
  <c r="AE122" i="34"/>
  <c r="AJ122" i="34"/>
  <c r="AI122" i="34"/>
  <c r="AH122" i="34"/>
  <c r="AG122" i="34"/>
  <c r="AF122" i="34"/>
  <c r="S122" i="34"/>
  <c r="AD122" i="34"/>
  <c r="AB122" i="34"/>
  <c r="AA122" i="34"/>
  <c r="Z122" i="34"/>
  <c r="Y122" i="34"/>
  <c r="V122" i="34"/>
  <c r="R122" i="34"/>
  <c r="P122" i="34"/>
  <c r="N122" i="34"/>
  <c r="M122" i="34"/>
  <c r="I122" i="34"/>
  <c r="J122" i="34"/>
  <c r="H122" i="34"/>
  <c r="B122" i="34"/>
  <c r="A122" i="34"/>
  <c r="K121" i="34"/>
  <c r="T121" i="34"/>
  <c r="AM121" i="34"/>
  <c r="AL121" i="34"/>
  <c r="AK121" i="34"/>
  <c r="AE121" i="34"/>
  <c r="AJ121" i="34"/>
  <c r="AI121" i="34"/>
  <c r="AH121" i="34"/>
  <c r="AG121" i="34"/>
  <c r="AF121" i="34"/>
  <c r="S121" i="34"/>
  <c r="AD121" i="34"/>
  <c r="AB121" i="34"/>
  <c r="AA121" i="34"/>
  <c r="Z121" i="34"/>
  <c r="Y121" i="34"/>
  <c r="V121" i="34"/>
  <c r="R121" i="34"/>
  <c r="P121" i="34"/>
  <c r="N121" i="34"/>
  <c r="M121" i="34"/>
  <c r="I121" i="34"/>
  <c r="J121" i="34"/>
  <c r="H121" i="34"/>
  <c r="B121" i="34"/>
  <c r="A121" i="34"/>
  <c r="K120" i="34"/>
  <c r="T120" i="34"/>
  <c r="AM120" i="34"/>
  <c r="AL120" i="34"/>
  <c r="AK120" i="34"/>
  <c r="AE120" i="34"/>
  <c r="AJ120" i="34"/>
  <c r="AI120" i="34"/>
  <c r="AH120" i="34"/>
  <c r="AG120" i="34"/>
  <c r="AF120" i="34"/>
  <c r="S120" i="34"/>
  <c r="AD120" i="34"/>
  <c r="AB120" i="34"/>
  <c r="AA120" i="34"/>
  <c r="Z120" i="34"/>
  <c r="Y120" i="34"/>
  <c r="V120" i="34"/>
  <c r="R120" i="34"/>
  <c r="P120" i="34"/>
  <c r="N120" i="34"/>
  <c r="M120" i="34"/>
  <c r="I120" i="34"/>
  <c r="J120" i="34"/>
  <c r="H120" i="34"/>
  <c r="B120" i="34"/>
  <c r="A120" i="34"/>
  <c r="K119" i="34"/>
  <c r="T119" i="34"/>
  <c r="AM119" i="34"/>
  <c r="AL119" i="34"/>
  <c r="AK119" i="34"/>
  <c r="AE119" i="34"/>
  <c r="AJ119" i="34"/>
  <c r="AI119" i="34"/>
  <c r="AH119" i="34"/>
  <c r="AG119" i="34"/>
  <c r="AF119" i="34"/>
  <c r="S119" i="34"/>
  <c r="AD119" i="34"/>
  <c r="AB119" i="34"/>
  <c r="AA119" i="34"/>
  <c r="Z119" i="34"/>
  <c r="Y119" i="34"/>
  <c r="V119" i="34"/>
  <c r="R119" i="34"/>
  <c r="P119" i="34"/>
  <c r="N119" i="34"/>
  <c r="M119" i="34"/>
  <c r="I119" i="34"/>
  <c r="J119" i="34"/>
  <c r="H119" i="34"/>
  <c r="B119" i="34"/>
  <c r="A119" i="34"/>
  <c r="K118" i="34"/>
  <c r="T118" i="34"/>
  <c r="AM118" i="34"/>
  <c r="AL118" i="34"/>
  <c r="AK118" i="34"/>
  <c r="AE118" i="34"/>
  <c r="AJ118" i="34"/>
  <c r="AI118" i="34"/>
  <c r="AH118" i="34"/>
  <c r="AG118" i="34"/>
  <c r="AF118" i="34"/>
  <c r="S118" i="34"/>
  <c r="AD118" i="34"/>
  <c r="AB118" i="34"/>
  <c r="AA118" i="34"/>
  <c r="Z118" i="34"/>
  <c r="Y118" i="34"/>
  <c r="V118" i="34"/>
  <c r="R118" i="34"/>
  <c r="P118" i="34"/>
  <c r="N118" i="34"/>
  <c r="M118" i="34"/>
  <c r="I118" i="34"/>
  <c r="J118" i="34"/>
  <c r="H118" i="34"/>
  <c r="B118" i="34"/>
  <c r="A118" i="34"/>
  <c r="K117" i="34"/>
  <c r="T117" i="34"/>
  <c r="AM117" i="34"/>
  <c r="AL117" i="34"/>
  <c r="AK117" i="34"/>
  <c r="AE117" i="34"/>
  <c r="AJ117" i="34"/>
  <c r="AI117" i="34"/>
  <c r="AH117" i="34"/>
  <c r="AG117" i="34"/>
  <c r="AF117" i="34"/>
  <c r="S117" i="34"/>
  <c r="AD117" i="34"/>
  <c r="AB117" i="34"/>
  <c r="AA117" i="34"/>
  <c r="Z117" i="34"/>
  <c r="Y117" i="34"/>
  <c r="V117" i="34"/>
  <c r="R117" i="34"/>
  <c r="P117" i="34"/>
  <c r="N117" i="34"/>
  <c r="M117" i="34"/>
  <c r="I117" i="34"/>
  <c r="J117" i="34"/>
  <c r="H117" i="34"/>
  <c r="B117" i="34"/>
  <c r="A117" i="34"/>
  <c r="K116" i="34"/>
  <c r="T116" i="34"/>
  <c r="AM116" i="34"/>
  <c r="AL116" i="34"/>
  <c r="AK116" i="34"/>
  <c r="AE116" i="34"/>
  <c r="AJ116" i="34"/>
  <c r="AI116" i="34"/>
  <c r="AH116" i="34"/>
  <c r="AG116" i="34"/>
  <c r="AF116" i="34"/>
  <c r="S116" i="34"/>
  <c r="AD116" i="34"/>
  <c r="AB116" i="34"/>
  <c r="AA116" i="34"/>
  <c r="Z116" i="34"/>
  <c r="Y116" i="34"/>
  <c r="V116" i="34"/>
  <c r="R116" i="34"/>
  <c r="P116" i="34"/>
  <c r="N116" i="34"/>
  <c r="M116" i="34"/>
  <c r="I116" i="34"/>
  <c r="J116" i="34"/>
  <c r="H116" i="34"/>
  <c r="B116" i="34"/>
  <c r="A116" i="34"/>
  <c r="K115" i="34"/>
  <c r="T115" i="34"/>
  <c r="AM115" i="34"/>
  <c r="AL115" i="34"/>
  <c r="AK115" i="34"/>
  <c r="AE115" i="34"/>
  <c r="AJ115" i="34"/>
  <c r="AI115" i="34"/>
  <c r="AH115" i="34"/>
  <c r="AG115" i="34"/>
  <c r="AF115" i="34"/>
  <c r="S115" i="34"/>
  <c r="AD115" i="34"/>
  <c r="AB115" i="34"/>
  <c r="AA115" i="34"/>
  <c r="Z115" i="34"/>
  <c r="Y115" i="34"/>
  <c r="V115" i="34"/>
  <c r="R115" i="34"/>
  <c r="P115" i="34"/>
  <c r="N115" i="34"/>
  <c r="M115" i="34"/>
  <c r="I115" i="34"/>
  <c r="J115" i="34"/>
  <c r="H115" i="34"/>
  <c r="B115" i="34"/>
  <c r="A115" i="34"/>
  <c r="K114" i="34"/>
  <c r="T114" i="34"/>
  <c r="AM114" i="34"/>
  <c r="AL114" i="34"/>
  <c r="AK114" i="34"/>
  <c r="AE114" i="34"/>
  <c r="AJ114" i="34"/>
  <c r="AI114" i="34"/>
  <c r="AH114" i="34"/>
  <c r="AG114" i="34"/>
  <c r="AF114" i="34"/>
  <c r="S114" i="34"/>
  <c r="AD114" i="34"/>
  <c r="AB114" i="34"/>
  <c r="AA114" i="34"/>
  <c r="Z114" i="34"/>
  <c r="Y114" i="34"/>
  <c r="V114" i="34"/>
  <c r="R114" i="34"/>
  <c r="P114" i="34"/>
  <c r="N114" i="34"/>
  <c r="M114" i="34"/>
  <c r="I114" i="34"/>
  <c r="J114" i="34"/>
  <c r="H114" i="34"/>
  <c r="B114" i="34"/>
  <c r="A114" i="34"/>
  <c r="K113" i="34"/>
  <c r="T113" i="34"/>
  <c r="AM113" i="34"/>
  <c r="AL113" i="34"/>
  <c r="AK113" i="34"/>
  <c r="AE113" i="34"/>
  <c r="AJ113" i="34"/>
  <c r="AI113" i="34"/>
  <c r="AH113" i="34"/>
  <c r="AG113" i="34"/>
  <c r="AF113" i="34"/>
  <c r="S113" i="34"/>
  <c r="AD113" i="34"/>
  <c r="AB113" i="34"/>
  <c r="AA113" i="34"/>
  <c r="Z113" i="34"/>
  <c r="Y113" i="34"/>
  <c r="V113" i="34"/>
  <c r="R113" i="34"/>
  <c r="P113" i="34"/>
  <c r="N113" i="34"/>
  <c r="M113" i="34"/>
  <c r="I113" i="34"/>
  <c r="J113" i="34"/>
  <c r="H113" i="34"/>
  <c r="B113" i="34"/>
  <c r="A113" i="34"/>
  <c r="K112" i="34"/>
  <c r="T112" i="34"/>
  <c r="AM112" i="34"/>
  <c r="AL112" i="34"/>
  <c r="AK112" i="34"/>
  <c r="AE112" i="34"/>
  <c r="AJ112" i="34"/>
  <c r="AI112" i="34"/>
  <c r="AH112" i="34"/>
  <c r="AG112" i="34"/>
  <c r="AF112" i="34"/>
  <c r="S112" i="34"/>
  <c r="AD112" i="34"/>
  <c r="AB112" i="34"/>
  <c r="AA112" i="34"/>
  <c r="Z112" i="34"/>
  <c r="Y112" i="34"/>
  <c r="V112" i="34"/>
  <c r="R112" i="34"/>
  <c r="P112" i="34"/>
  <c r="N112" i="34"/>
  <c r="M112" i="34"/>
  <c r="I112" i="34"/>
  <c r="J112" i="34"/>
  <c r="H112" i="34"/>
  <c r="B112" i="34"/>
  <c r="A112" i="34"/>
  <c r="K111" i="34"/>
  <c r="T111" i="34"/>
  <c r="AM111" i="34"/>
  <c r="AL111" i="34"/>
  <c r="AK111" i="34"/>
  <c r="AE111" i="34"/>
  <c r="AJ111" i="34"/>
  <c r="AI111" i="34"/>
  <c r="AH111" i="34"/>
  <c r="AG111" i="34"/>
  <c r="AF111" i="34"/>
  <c r="S111" i="34"/>
  <c r="AD111" i="34"/>
  <c r="AB111" i="34"/>
  <c r="AA111" i="34"/>
  <c r="Z111" i="34"/>
  <c r="Y111" i="34"/>
  <c r="V111" i="34"/>
  <c r="R111" i="34"/>
  <c r="P111" i="34"/>
  <c r="N111" i="34"/>
  <c r="M111" i="34"/>
  <c r="I111" i="34"/>
  <c r="J111" i="34"/>
  <c r="H111" i="34"/>
  <c r="B111" i="34"/>
  <c r="A111" i="34"/>
  <c r="K110" i="34"/>
  <c r="T110" i="34"/>
  <c r="AM110" i="34"/>
  <c r="AL110" i="34"/>
  <c r="AK110" i="34"/>
  <c r="AE110" i="34"/>
  <c r="AJ110" i="34"/>
  <c r="AI110" i="34"/>
  <c r="AH110" i="34"/>
  <c r="AG110" i="34"/>
  <c r="AF110" i="34"/>
  <c r="S110" i="34"/>
  <c r="AD110" i="34"/>
  <c r="AB110" i="34"/>
  <c r="AA110" i="34"/>
  <c r="Z110" i="34"/>
  <c r="Y110" i="34"/>
  <c r="V110" i="34"/>
  <c r="R110" i="34"/>
  <c r="P110" i="34"/>
  <c r="N110" i="34"/>
  <c r="M110" i="34"/>
  <c r="I110" i="34"/>
  <c r="J110" i="34"/>
  <c r="H110" i="34"/>
  <c r="B110" i="34"/>
  <c r="A110" i="34"/>
  <c r="K109" i="34"/>
  <c r="T109" i="34"/>
  <c r="AM109" i="34"/>
  <c r="AL109" i="34"/>
  <c r="AK109" i="34"/>
  <c r="AE109" i="34"/>
  <c r="AJ109" i="34"/>
  <c r="AI109" i="34"/>
  <c r="AH109" i="34"/>
  <c r="AG109" i="34"/>
  <c r="AF109" i="34"/>
  <c r="S109" i="34"/>
  <c r="AD109" i="34"/>
  <c r="AB109" i="34"/>
  <c r="AA109" i="34"/>
  <c r="Z109" i="34"/>
  <c r="Y109" i="34"/>
  <c r="V109" i="34"/>
  <c r="R109" i="34"/>
  <c r="P109" i="34"/>
  <c r="N109" i="34"/>
  <c r="M109" i="34"/>
  <c r="I109" i="34"/>
  <c r="J109" i="34"/>
  <c r="H109" i="34"/>
  <c r="B109" i="34"/>
  <c r="A109" i="34"/>
  <c r="K108" i="34"/>
  <c r="T108" i="34"/>
  <c r="AM108" i="34"/>
  <c r="AL108" i="34"/>
  <c r="AK108" i="34"/>
  <c r="AE108" i="34"/>
  <c r="AJ108" i="34"/>
  <c r="AI108" i="34"/>
  <c r="AH108" i="34"/>
  <c r="AG108" i="34"/>
  <c r="AF108" i="34"/>
  <c r="S108" i="34"/>
  <c r="AD108" i="34"/>
  <c r="AB108" i="34"/>
  <c r="AA108" i="34"/>
  <c r="Z108" i="34"/>
  <c r="Y108" i="34"/>
  <c r="V108" i="34"/>
  <c r="R108" i="34"/>
  <c r="P108" i="34"/>
  <c r="N108" i="34"/>
  <c r="M108" i="34"/>
  <c r="I108" i="34"/>
  <c r="J108" i="34"/>
  <c r="H108" i="34"/>
  <c r="B108" i="34"/>
  <c r="A108" i="34"/>
  <c r="K107" i="34"/>
  <c r="T107" i="34"/>
  <c r="AM107" i="34"/>
  <c r="AL107" i="34"/>
  <c r="AK107" i="34"/>
  <c r="AE107" i="34"/>
  <c r="AJ107" i="34"/>
  <c r="AI107" i="34"/>
  <c r="AH107" i="34"/>
  <c r="AG107" i="34"/>
  <c r="AF107" i="34"/>
  <c r="S107" i="34"/>
  <c r="AD107" i="34"/>
  <c r="AB107" i="34"/>
  <c r="AA107" i="34"/>
  <c r="Z107" i="34"/>
  <c r="Y107" i="34"/>
  <c r="V107" i="34"/>
  <c r="R107" i="34"/>
  <c r="P107" i="34"/>
  <c r="N107" i="34"/>
  <c r="M107" i="34"/>
  <c r="I107" i="34"/>
  <c r="J107" i="34"/>
  <c r="H107" i="34"/>
  <c r="B107" i="34"/>
  <c r="A107" i="34"/>
  <c r="K106" i="34"/>
  <c r="T106" i="34"/>
  <c r="AM106" i="34"/>
  <c r="AL106" i="34"/>
  <c r="AK106" i="34"/>
  <c r="AE106" i="34"/>
  <c r="AJ106" i="34"/>
  <c r="AI106" i="34"/>
  <c r="AH106" i="34"/>
  <c r="AG106" i="34"/>
  <c r="AF106" i="34"/>
  <c r="S106" i="34"/>
  <c r="AD106" i="34"/>
  <c r="AB106" i="34"/>
  <c r="AA106" i="34"/>
  <c r="Z106" i="34"/>
  <c r="Y106" i="34"/>
  <c r="V106" i="34"/>
  <c r="R106" i="34"/>
  <c r="P106" i="34"/>
  <c r="N106" i="34"/>
  <c r="M106" i="34"/>
  <c r="I106" i="34"/>
  <c r="J106" i="34"/>
  <c r="H106" i="34"/>
  <c r="B106" i="34"/>
  <c r="A106" i="34"/>
  <c r="K105" i="34"/>
  <c r="T105" i="34"/>
  <c r="AM105" i="34"/>
  <c r="AL105" i="34"/>
  <c r="AK105" i="34"/>
  <c r="AE105" i="34"/>
  <c r="AJ105" i="34"/>
  <c r="AI105" i="34"/>
  <c r="AH105" i="34"/>
  <c r="AG105" i="34"/>
  <c r="AF105" i="34"/>
  <c r="S105" i="34"/>
  <c r="AD105" i="34"/>
  <c r="AB105" i="34"/>
  <c r="AA105" i="34"/>
  <c r="Z105" i="34"/>
  <c r="Y105" i="34"/>
  <c r="V105" i="34"/>
  <c r="R105" i="34"/>
  <c r="P105" i="34"/>
  <c r="N105" i="34"/>
  <c r="M105" i="34"/>
  <c r="I105" i="34"/>
  <c r="J105" i="34"/>
  <c r="H105" i="34"/>
  <c r="B105" i="34"/>
  <c r="A105" i="34"/>
  <c r="K104" i="34"/>
  <c r="T104" i="34"/>
  <c r="AM104" i="34"/>
  <c r="AL104" i="34"/>
  <c r="AK104" i="34"/>
  <c r="AE104" i="34"/>
  <c r="AJ104" i="34"/>
  <c r="AI104" i="34"/>
  <c r="AH104" i="34"/>
  <c r="AG104" i="34"/>
  <c r="AF104" i="34"/>
  <c r="S104" i="34"/>
  <c r="AD104" i="34"/>
  <c r="AB104" i="34"/>
  <c r="AA104" i="34"/>
  <c r="Z104" i="34"/>
  <c r="Y104" i="34"/>
  <c r="V104" i="34"/>
  <c r="R104" i="34"/>
  <c r="P104" i="34"/>
  <c r="N104" i="34"/>
  <c r="M104" i="34"/>
  <c r="I104" i="34"/>
  <c r="J104" i="34"/>
  <c r="H104" i="34"/>
  <c r="B104" i="34"/>
  <c r="A104" i="34"/>
  <c r="K103" i="34"/>
  <c r="T103" i="34"/>
  <c r="AM103" i="34"/>
  <c r="AL103" i="34"/>
  <c r="AK103" i="34"/>
  <c r="AE103" i="34"/>
  <c r="AJ103" i="34"/>
  <c r="AI103" i="34"/>
  <c r="AH103" i="34"/>
  <c r="AG103" i="34"/>
  <c r="AF103" i="34"/>
  <c r="S103" i="34"/>
  <c r="AD103" i="34"/>
  <c r="AB103" i="34"/>
  <c r="AA103" i="34"/>
  <c r="Z103" i="34"/>
  <c r="Y103" i="34"/>
  <c r="V103" i="34"/>
  <c r="R103" i="34"/>
  <c r="P103" i="34"/>
  <c r="N103" i="34"/>
  <c r="M103" i="34"/>
  <c r="I103" i="34"/>
  <c r="J103" i="34"/>
  <c r="H103" i="34"/>
  <c r="B103" i="34"/>
  <c r="A103" i="34"/>
  <c r="K102" i="34"/>
  <c r="T102" i="34"/>
  <c r="AM102" i="34"/>
  <c r="AL102" i="34"/>
  <c r="AK102" i="34"/>
  <c r="AE102" i="34"/>
  <c r="AJ102" i="34"/>
  <c r="AI102" i="34"/>
  <c r="AH102" i="34"/>
  <c r="AG102" i="34"/>
  <c r="AF102" i="34"/>
  <c r="S102" i="34"/>
  <c r="AD102" i="34"/>
  <c r="AB102" i="34"/>
  <c r="AA102" i="34"/>
  <c r="Z102" i="34"/>
  <c r="Y102" i="34"/>
  <c r="V102" i="34"/>
  <c r="R102" i="34"/>
  <c r="P102" i="34"/>
  <c r="N102" i="34"/>
  <c r="M102" i="34"/>
  <c r="I102" i="34"/>
  <c r="J102" i="34"/>
  <c r="H102" i="34"/>
  <c r="B102" i="34"/>
  <c r="A102" i="34"/>
  <c r="K101" i="34"/>
  <c r="T101" i="34"/>
  <c r="AM101" i="34"/>
  <c r="AL101" i="34"/>
  <c r="AK101" i="34"/>
  <c r="AE101" i="34"/>
  <c r="AJ101" i="34"/>
  <c r="AI101" i="34"/>
  <c r="AH101" i="34"/>
  <c r="AG101" i="34"/>
  <c r="AF101" i="34"/>
  <c r="S101" i="34"/>
  <c r="AD101" i="34"/>
  <c r="AB101" i="34"/>
  <c r="AA101" i="34"/>
  <c r="Z101" i="34"/>
  <c r="Y101" i="34"/>
  <c r="V101" i="34"/>
  <c r="R101" i="34"/>
  <c r="P101" i="34"/>
  <c r="N101" i="34"/>
  <c r="M101" i="34"/>
  <c r="I101" i="34"/>
  <c r="J101" i="34"/>
  <c r="H101" i="34"/>
  <c r="B101" i="34"/>
  <c r="A101" i="34"/>
  <c r="K100" i="34"/>
  <c r="T100" i="34"/>
  <c r="AM100" i="34"/>
  <c r="AL100" i="34"/>
  <c r="AK100" i="34"/>
  <c r="AE100" i="34"/>
  <c r="AJ100" i="34"/>
  <c r="AI100" i="34"/>
  <c r="AH100" i="34"/>
  <c r="AG100" i="34"/>
  <c r="AF100" i="34"/>
  <c r="S100" i="34"/>
  <c r="AD100" i="34"/>
  <c r="AB100" i="34"/>
  <c r="AA100" i="34"/>
  <c r="Z100" i="34"/>
  <c r="Y100" i="34"/>
  <c r="V100" i="34"/>
  <c r="R100" i="34"/>
  <c r="P100" i="34"/>
  <c r="N100" i="34"/>
  <c r="M100" i="34"/>
  <c r="I100" i="34"/>
  <c r="J100" i="34"/>
  <c r="H100" i="34"/>
  <c r="B100" i="34"/>
  <c r="A100" i="34"/>
  <c r="K99" i="34"/>
  <c r="T99" i="34"/>
  <c r="AM99" i="34"/>
  <c r="AL99" i="34"/>
  <c r="AK99" i="34"/>
  <c r="AE99" i="34"/>
  <c r="AJ99" i="34"/>
  <c r="AI99" i="34"/>
  <c r="AH99" i="34"/>
  <c r="AG99" i="34"/>
  <c r="AF99" i="34"/>
  <c r="S99" i="34"/>
  <c r="AD99" i="34"/>
  <c r="AB99" i="34"/>
  <c r="AA99" i="34"/>
  <c r="Z99" i="34"/>
  <c r="Y99" i="34"/>
  <c r="V99" i="34"/>
  <c r="R99" i="34"/>
  <c r="P99" i="34"/>
  <c r="N99" i="34"/>
  <c r="M99" i="34"/>
  <c r="I99" i="34"/>
  <c r="J99" i="34"/>
  <c r="H99" i="34"/>
  <c r="B99" i="34"/>
  <c r="A99" i="34"/>
  <c r="K98" i="34"/>
  <c r="T98" i="34"/>
  <c r="AM98" i="34"/>
  <c r="AL98" i="34"/>
  <c r="AK98" i="34"/>
  <c r="AE98" i="34"/>
  <c r="AJ98" i="34"/>
  <c r="AI98" i="34"/>
  <c r="AH98" i="34"/>
  <c r="AG98" i="34"/>
  <c r="AF98" i="34"/>
  <c r="S98" i="34"/>
  <c r="AD98" i="34"/>
  <c r="AB98" i="34"/>
  <c r="AA98" i="34"/>
  <c r="Z98" i="34"/>
  <c r="Y98" i="34"/>
  <c r="V98" i="34"/>
  <c r="R98" i="34"/>
  <c r="P98" i="34"/>
  <c r="N98" i="34"/>
  <c r="M98" i="34"/>
  <c r="I98" i="34"/>
  <c r="J98" i="34"/>
  <c r="H98" i="34"/>
  <c r="B98" i="34"/>
  <c r="A98" i="34"/>
  <c r="K97" i="34"/>
  <c r="T97" i="34"/>
  <c r="AM97" i="34"/>
  <c r="AL97" i="34"/>
  <c r="AK97" i="34"/>
  <c r="AE97" i="34"/>
  <c r="AJ97" i="34"/>
  <c r="AI97" i="34"/>
  <c r="AH97" i="34"/>
  <c r="AG97" i="34"/>
  <c r="AF97" i="34"/>
  <c r="S97" i="34"/>
  <c r="AD97" i="34"/>
  <c r="AB97" i="34"/>
  <c r="AA97" i="34"/>
  <c r="Z97" i="34"/>
  <c r="Y97" i="34"/>
  <c r="V97" i="34"/>
  <c r="R97" i="34"/>
  <c r="P97" i="34"/>
  <c r="N97" i="34"/>
  <c r="M97" i="34"/>
  <c r="I97" i="34"/>
  <c r="J97" i="34"/>
  <c r="H97" i="34"/>
  <c r="B97" i="34"/>
  <c r="A97" i="34"/>
  <c r="K96" i="34"/>
  <c r="T96" i="34"/>
  <c r="AM96" i="34"/>
  <c r="AL96" i="34"/>
  <c r="AK96" i="34"/>
  <c r="AE96" i="34"/>
  <c r="AJ96" i="34"/>
  <c r="AI96" i="34"/>
  <c r="AH96" i="34"/>
  <c r="AG96" i="34"/>
  <c r="AF96" i="34"/>
  <c r="S96" i="34"/>
  <c r="AD96" i="34"/>
  <c r="AB96" i="34"/>
  <c r="AA96" i="34"/>
  <c r="Z96" i="34"/>
  <c r="Y96" i="34"/>
  <c r="V96" i="34"/>
  <c r="R96" i="34"/>
  <c r="P96" i="34"/>
  <c r="N96" i="34"/>
  <c r="M96" i="34"/>
  <c r="I96" i="34"/>
  <c r="J96" i="34"/>
  <c r="H96" i="34"/>
  <c r="B96" i="34"/>
  <c r="A96" i="34"/>
  <c r="K95" i="34"/>
  <c r="T95" i="34"/>
  <c r="AM95" i="34"/>
  <c r="AL95" i="34"/>
  <c r="AK95" i="34"/>
  <c r="AE95" i="34"/>
  <c r="AJ95" i="34"/>
  <c r="AI95" i="34"/>
  <c r="AH95" i="34"/>
  <c r="AG95" i="34"/>
  <c r="AF95" i="34"/>
  <c r="S95" i="34"/>
  <c r="AD95" i="34"/>
  <c r="AB95" i="34"/>
  <c r="AA95" i="34"/>
  <c r="Z95" i="34"/>
  <c r="Y95" i="34"/>
  <c r="V95" i="34"/>
  <c r="R95" i="34"/>
  <c r="P95" i="34"/>
  <c r="N95" i="34"/>
  <c r="M95" i="34"/>
  <c r="I95" i="34"/>
  <c r="J95" i="34"/>
  <c r="H95" i="34"/>
  <c r="B95" i="34"/>
  <c r="A95" i="34"/>
  <c r="K94" i="34"/>
  <c r="T94" i="34"/>
  <c r="AM94" i="34"/>
  <c r="AL94" i="34"/>
  <c r="AK94" i="34"/>
  <c r="AE94" i="34"/>
  <c r="AJ94" i="34"/>
  <c r="AI94" i="34"/>
  <c r="AH94" i="34"/>
  <c r="AG94" i="34"/>
  <c r="AF94" i="34"/>
  <c r="S94" i="34"/>
  <c r="AD94" i="34"/>
  <c r="AB94" i="34"/>
  <c r="AA94" i="34"/>
  <c r="Z94" i="34"/>
  <c r="Y94" i="34"/>
  <c r="V94" i="34"/>
  <c r="R94" i="34"/>
  <c r="P94" i="34"/>
  <c r="N94" i="34"/>
  <c r="M94" i="34"/>
  <c r="I94" i="34"/>
  <c r="J94" i="34"/>
  <c r="H94" i="34"/>
  <c r="B94" i="34"/>
  <c r="A94" i="34"/>
  <c r="K93" i="34"/>
  <c r="T93" i="34"/>
  <c r="AM93" i="34"/>
  <c r="AL93" i="34"/>
  <c r="AK93" i="34"/>
  <c r="AE93" i="34"/>
  <c r="AJ93" i="34"/>
  <c r="AI93" i="34"/>
  <c r="AH93" i="34"/>
  <c r="AG93" i="34"/>
  <c r="AF93" i="34"/>
  <c r="S93" i="34"/>
  <c r="AD93" i="34"/>
  <c r="AB93" i="34"/>
  <c r="AA93" i="34"/>
  <c r="Z93" i="34"/>
  <c r="Y93" i="34"/>
  <c r="V93" i="34"/>
  <c r="R93" i="34"/>
  <c r="P93" i="34"/>
  <c r="N93" i="34"/>
  <c r="M93" i="34"/>
  <c r="I93" i="34"/>
  <c r="J93" i="34"/>
  <c r="H93" i="34"/>
  <c r="B93" i="34"/>
  <c r="A93" i="34"/>
  <c r="K92" i="34"/>
  <c r="T92" i="34"/>
  <c r="AM92" i="34"/>
  <c r="AL92" i="34"/>
  <c r="AK92" i="34"/>
  <c r="AE92" i="34"/>
  <c r="AJ92" i="34"/>
  <c r="AI92" i="34"/>
  <c r="AH92" i="34"/>
  <c r="AG92" i="34"/>
  <c r="AF92" i="34"/>
  <c r="S92" i="34"/>
  <c r="AD92" i="34"/>
  <c r="AB92" i="34"/>
  <c r="AA92" i="34"/>
  <c r="Z92" i="34"/>
  <c r="Y92" i="34"/>
  <c r="V92" i="34"/>
  <c r="R92" i="34"/>
  <c r="P92" i="34"/>
  <c r="N92" i="34"/>
  <c r="M92" i="34"/>
  <c r="I92" i="34"/>
  <c r="J92" i="34"/>
  <c r="H92" i="34"/>
  <c r="B92" i="34"/>
  <c r="A92" i="34"/>
  <c r="K91" i="34"/>
  <c r="T91" i="34"/>
  <c r="AM91" i="34"/>
  <c r="AL91" i="34"/>
  <c r="AK91" i="34"/>
  <c r="AE91" i="34"/>
  <c r="AJ91" i="34"/>
  <c r="AI91" i="34"/>
  <c r="AH91" i="34"/>
  <c r="AG91" i="34"/>
  <c r="AF91" i="34"/>
  <c r="S91" i="34"/>
  <c r="AD91" i="34"/>
  <c r="AB91" i="34"/>
  <c r="AA91" i="34"/>
  <c r="Z91" i="34"/>
  <c r="Y91" i="34"/>
  <c r="V91" i="34"/>
  <c r="R91" i="34"/>
  <c r="P91" i="34"/>
  <c r="N91" i="34"/>
  <c r="M91" i="34"/>
  <c r="I91" i="34"/>
  <c r="J91" i="34"/>
  <c r="H91" i="34"/>
  <c r="B91" i="34"/>
  <c r="A91" i="34"/>
  <c r="K90" i="34"/>
  <c r="T90" i="34"/>
  <c r="AM90" i="34"/>
  <c r="AL90" i="34"/>
  <c r="AK90" i="34"/>
  <c r="AE90" i="34"/>
  <c r="AJ90" i="34"/>
  <c r="AI90" i="34"/>
  <c r="AH90" i="34"/>
  <c r="AG90" i="34"/>
  <c r="AF90" i="34"/>
  <c r="S90" i="34"/>
  <c r="AD90" i="34"/>
  <c r="AB90" i="34"/>
  <c r="AA90" i="34"/>
  <c r="Z90" i="34"/>
  <c r="Y90" i="34"/>
  <c r="V90" i="34"/>
  <c r="R90" i="34"/>
  <c r="P90" i="34"/>
  <c r="N90" i="34"/>
  <c r="M90" i="34"/>
  <c r="I90" i="34"/>
  <c r="J90" i="34"/>
  <c r="H90" i="34"/>
  <c r="B90" i="34"/>
  <c r="A90" i="34"/>
  <c r="K89" i="34"/>
  <c r="T89" i="34"/>
  <c r="AM89" i="34"/>
  <c r="AL89" i="34"/>
  <c r="AK89" i="34"/>
  <c r="AE89" i="34"/>
  <c r="AJ89" i="34"/>
  <c r="AI89" i="34"/>
  <c r="AH89" i="34"/>
  <c r="AG89" i="34"/>
  <c r="AF89" i="34"/>
  <c r="S89" i="34"/>
  <c r="AD89" i="34"/>
  <c r="AB89" i="34"/>
  <c r="AA89" i="34"/>
  <c r="Z89" i="34"/>
  <c r="Y89" i="34"/>
  <c r="V89" i="34"/>
  <c r="R89" i="34"/>
  <c r="P89" i="34"/>
  <c r="N89" i="34"/>
  <c r="M89" i="34"/>
  <c r="I89" i="34"/>
  <c r="J89" i="34"/>
  <c r="H89" i="34"/>
  <c r="B89" i="34"/>
  <c r="A89" i="34"/>
  <c r="K88" i="34"/>
  <c r="T88" i="34"/>
  <c r="AM88" i="34"/>
  <c r="AL88" i="34"/>
  <c r="AK88" i="34"/>
  <c r="AE88" i="34"/>
  <c r="AJ88" i="34"/>
  <c r="AI88" i="34"/>
  <c r="AH88" i="34"/>
  <c r="AG88" i="34"/>
  <c r="AF88" i="34"/>
  <c r="AD88" i="34"/>
  <c r="AB88" i="34"/>
  <c r="AA88" i="34"/>
  <c r="Z88" i="34"/>
  <c r="Y88" i="34"/>
  <c r="V88" i="34"/>
  <c r="R88" i="34"/>
  <c r="P88" i="34"/>
  <c r="N88" i="34"/>
  <c r="M88" i="34"/>
  <c r="I88" i="34"/>
  <c r="I8" i="34"/>
  <c r="J8" i="34"/>
  <c r="I9" i="34"/>
  <c r="J9" i="34"/>
  <c r="I10" i="34"/>
  <c r="J10" i="34"/>
  <c r="I11" i="34"/>
  <c r="J11" i="34"/>
  <c r="I12" i="34"/>
  <c r="J12" i="34"/>
  <c r="I13" i="34"/>
  <c r="J13" i="34"/>
  <c r="I14" i="34"/>
  <c r="J14" i="34"/>
  <c r="I15" i="34"/>
  <c r="J15" i="34"/>
  <c r="I16" i="34"/>
  <c r="J16" i="34"/>
  <c r="I17" i="34"/>
  <c r="J17" i="34"/>
  <c r="I18" i="34"/>
  <c r="J18" i="34"/>
  <c r="I19" i="34"/>
  <c r="J19" i="34"/>
  <c r="I20" i="34"/>
  <c r="J20" i="34"/>
  <c r="I21" i="34"/>
  <c r="J21" i="34"/>
  <c r="I22" i="34"/>
  <c r="J22" i="34"/>
  <c r="I23" i="34"/>
  <c r="J23" i="34"/>
  <c r="I24" i="34"/>
  <c r="J24" i="34"/>
  <c r="I25" i="34"/>
  <c r="J25" i="34"/>
  <c r="I26" i="34"/>
  <c r="J26" i="34"/>
  <c r="I27" i="34"/>
  <c r="J27" i="34"/>
  <c r="I28" i="34"/>
  <c r="J28" i="34"/>
  <c r="I29" i="34"/>
  <c r="K29" i="34"/>
  <c r="J29" i="34"/>
  <c r="I30" i="34"/>
  <c r="J30" i="34"/>
  <c r="I31" i="34"/>
  <c r="J31" i="34"/>
  <c r="I32" i="34"/>
  <c r="J32" i="34"/>
  <c r="I33" i="34"/>
  <c r="J33" i="34"/>
  <c r="I34" i="34"/>
  <c r="J34" i="34"/>
  <c r="I35" i="34"/>
  <c r="J35" i="34"/>
  <c r="I36" i="34"/>
  <c r="J36" i="34"/>
  <c r="I37" i="34"/>
  <c r="J37" i="34"/>
  <c r="I38" i="34"/>
  <c r="J38" i="34"/>
  <c r="I39" i="34"/>
  <c r="K39" i="34"/>
  <c r="J39" i="34"/>
  <c r="I40" i="34"/>
  <c r="J40" i="34"/>
  <c r="I41" i="34"/>
  <c r="J41" i="34"/>
  <c r="I42" i="34"/>
  <c r="J42" i="34"/>
  <c r="I43" i="34"/>
  <c r="J43" i="34"/>
  <c r="I44" i="34"/>
  <c r="J44" i="34"/>
  <c r="I45" i="34"/>
  <c r="J45" i="34"/>
  <c r="I46" i="34"/>
  <c r="J46" i="34"/>
  <c r="I47" i="34"/>
  <c r="J47" i="34"/>
  <c r="I48" i="34"/>
  <c r="J48" i="34"/>
  <c r="I49" i="34"/>
  <c r="K49" i="34"/>
  <c r="J49" i="34"/>
  <c r="I50" i="34"/>
  <c r="J50" i="34"/>
  <c r="I51" i="34"/>
  <c r="J51" i="34"/>
  <c r="I52" i="34"/>
  <c r="J52" i="34"/>
  <c r="I53" i="34"/>
  <c r="J53" i="34"/>
  <c r="I54" i="34"/>
  <c r="J54" i="34"/>
  <c r="I55" i="34"/>
  <c r="J55" i="34"/>
  <c r="I56" i="34"/>
  <c r="J56" i="34"/>
  <c r="I57" i="34"/>
  <c r="K57" i="34"/>
  <c r="J57" i="34"/>
  <c r="I58" i="34"/>
  <c r="J58" i="34"/>
  <c r="I59" i="34"/>
  <c r="J59" i="34"/>
  <c r="I60" i="34"/>
  <c r="J60" i="34"/>
  <c r="I61" i="34"/>
  <c r="J61" i="34"/>
  <c r="I62" i="34"/>
  <c r="J62" i="34"/>
  <c r="I63" i="34"/>
  <c r="J63" i="34"/>
  <c r="I64" i="34"/>
  <c r="J64" i="34"/>
  <c r="I65" i="34"/>
  <c r="J65" i="34"/>
  <c r="I66" i="34"/>
  <c r="J66" i="34"/>
  <c r="I67" i="34"/>
  <c r="J67" i="34"/>
  <c r="I68" i="34"/>
  <c r="J68" i="34"/>
  <c r="I69" i="34"/>
  <c r="J69" i="34"/>
  <c r="I70" i="34"/>
  <c r="J70" i="34"/>
  <c r="I71" i="34"/>
  <c r="J71" i="34"/>
  <c r="I72" i="34"/>
  <c r="J72" i="34"/>
  <c r="I73" i="34"/>
  <c r="J73" i="34"/>
  <c r="I74" i="34"/>
  <c r="J74" i="34"/>
  <c r="I75" i="34"/>
  <c r="J75" i="34"/>
  <c r="I76" i="34"/>
  <c r="J76" i="34"/>
  <c r="I77" i="34"/>
  <c r="J77" i="34"/>
  <c r="I78" i="34"/>
  <c r="J78" i="34"/>
  <c r="I79" i="34"/>
  <c r="J79" i="34"/>
  <c r="I80" i="34"/>
  <c r="J80" i="34"/>
  <c r="I81" i="34"/>
  <c r="J81" i="34"/>
  <c r="I82" i="34"/>
  <c r="J82" i="34"/>
  <c r="I83" i="34"/>
  <c r="J83" i="34"/>
  <c r="I84" i="34"/>
  <c r="J84" i="34"/>
  <c r="I85" i="34"/>
  <c r="J85" i="34"/>
  <c r="I86" i="34"/>
  <c r="J86" i="34"/>
  <c r="I87" i="34"/>
  <c r="J87" i="34"/>
  <c r="J88" i="34"/>
  <c r="H8" i="34"/>
  <c r="H9" i="34"/>
  <c r="H10" i="34"/>
  <c r="H11" i="34"/>
  <c r="H12" i="34"/>
  <c r="H13" i="34"/>
  <c r="H14" i="34"/>
  <c r="H15" i="34"/>
  <c r="H16" i="34"/>
  <c r="H17" i="34"/>
  <c r="H18" i="34"/>
  <c r="H19" i="34"/>
  <c r="H20" i="34"/>
  <c r="H21" i="34"/>
  <c r="H22" i="34"/>
  <c r="H23" i="34"/>
  <c r="K24" i="34"/>
  <c r="H24" i="34"/>
  <c r="H25" i="34"/>
  <c r="H26" i="34"/>
  <c r="H27" i="34"/>
  <c r="H28" i="34"/>
  <c r="H29" i="34"/>
  <c r="H30" i="34"/>
  <c r="H31" i="34"/>
  <c r="K32" i="34"/>
  <c r="H32" i="34"/>
  <c r="H33" i="34"/>
  <c r="H34" i="34"/>
  <c r="H35" i="34"/>
  <c r="H36" i="34"/>
  <c r="H37" i="34"/>
  <c r="K38" i="34"/>
  <c r="H38" i="34"/>
  <c r="H39" i="34"/>
  <c r="H40" i="34"/>
  <c r="H41" i="34"/>
  <c r="H42" i="34"/>
  <c r="H44" i="34"/>
  <c r="K45" i="34"/>
  <c r="H45" i="34"/>
  <c r="H46" i="34"/>
  <c r="H47" i="34"/>
  <c r="H48" i="34"/>
  <c r="H49" i="34"/>
  <c r="H50" i="34"/>
  <c r="H51" i="34"/>
  <c r="H52" i="34"/>
  <c r="H53" i="34"/>
  <c r="H54" i="34"/>
  <c r="H55" i="34"/>
  <c r="H56" i="34"/>
  <c r="H57" i="34"/>
  <c r="H58" i="34"/>
  <c r="H59" i="34"/>
  <c r="H60" i="34"/>
  <c r="H61" i="34"/>
  <c r="H62" i="34"/>
  <c r="H63" i="34"/>
  <c r="H64" i="34"/>
  <c r="H65" i="34"/>
  <c r="H66" i="34"/>
  <c r="H67" i="34"/>
  <c r="H68" i="34"/>
  <c r="H69" i="34"/>
  <c r="H70" i="34"/>
  <c r="H71" i="34"/>
  <c r="H72" i="34"/>
  <c r="H73" i="34"/>
  <c r="H74" i="34"/>
  <c r="H75" i="34"/>
  <c r="H76" i="34"/>
  <c r="H77" i="34"/>
  <c r="H78" i="34"/>
  <c r="H79" i="34"/>
  <c r="H80" i="34"/>
  <c r="H81" i="34"/>
  <c r="H82" i="34"/>
  <c r="H83" i="34"/>
  <c r="H84" i="34"/>
  <c r="H85" i="34"/>
  <c r="H86" i="34"/>
  <c r="H87" i="34"/>
  <c r="H88" i="34"/>
  <c r="B88" i="34"/>
  <c r="A88" i="34"/>
  <c r="K87" i="34"/>
  <c r="T87" i="34"/>
  <c r="AM87" i="34"/>
  <c r="AL87" i="34"/>
  <c r="AK87" i="34"/>
  <c r="AE87" i="34"/>
  <c r="AJ87" i="34"/>
  <c r="AI87" i="34"/>
  <c r="AH87" i="34"/>
  <c r="AG87" i="34"/>
  <c r="AF87" i="34"/>
  <c r="S87" i="34"/>
  <c r="AD87" i="34"/>
  <c r="AB87" i="34"/>
  <c r="AA87" i="34"/>
  <c r="Z87" i="34"/>
  <c r="Y87" i="34"/>
  <c r="V87" i="34"/>
  <c r="R87" i="34"/>
  <c r="P87" i="34"/>
  <c r="N87" i="34"/>
  <c r="M87" i="34"/>
  <c r="B87" i="34"/>
  <c r="A87" i="34"/>
  <c r="K86" i="34"/>
  <c r="T86" i="34"/>
  <c r="AM86" i="34"/>
  <c r="AL86" i="34"/>
  <c r="AK86" i="34"/>
  <c r="AE86" i="34"/>
  <c r="AJ86" i="34"/>
  <c r="AI86" i="34"/>
  <c r="AH86" i="34"/>
  <c r="AG86" i="34"/>
  <c r="AF86" i="34"/>
  <c r="S86" i="34"/>
  <c r="AD86" i="34"/>
  <c r="AB86" i="34"/>
  <c r="AA86" i="34"/>
  <c r="Z86" i="34"/>
  <c r="Y86" i="34"/>
  <c r="V86" i="34"/>
  <c r="R86" i="34"/>
  <c r="P86" i="34"/>
  <c r="N86" i="34"/>
  <c r="M86" i="34"/>
  <c r="B86" i="34"/>
  <c r="A86" i="34"/>
  <c r="K85" i="34"/>
  <c r="T85" i="34"/>
  <c r="AM85" i="34"/>
  <c r="AL85" i="34"/>
  <c r="AK85" i="34"/>
  <c r="AE85" i="34"/>
  <c r="AJ85" i="34"/>
  <c r="AI85" i="34"/>
  <c r="AH85" i="34"/>
  <c r="AG85" i="34"/>
  <c r="AF85" i="34"/>
  <c r="S85" i="34"/>
  <c r="AD85" i="34"/>
  <c r="AB85" i="34"/>
  <c r="AA85" i="34"/>
  <c r="Z85" i="34"/>
  <c r="Y85" i="34"/>
  <c r="V85" i="34"/>
  <c r="R85" i="34"/>
  <c r="P85" i="34"/>
  <c r="N85" i="34"/>
  <c r="M85" i="34"/>
  <c r="B85" i="34"/>
  <c r="A85" i="34"/>
  <c r="K84" i="34"/>
  <c r="T84" i="34"/>
  <c r="AM84" i="34"/>
  <c r="AL84" i="34"/>
  <c r="AK84" i="34"/>
  <c r="AE84" i="34"/>
  <c r="AJ84" i="34"/>
  <c r="AI84" i="34"/>
  <c r="AH84" i="34"/>
  <c r="AG84" i="34"/>
  <c r="AF84" i="34"/>
  <c r="S84" i="34"/>
  <c r="AD84" i="34"/>
  <c r="AB84" i="34"/>
  <c r="AA84" i="34"/>
  <c r="Z84" i="34"/>
  <c r="Y84" i="34"/>
  <c r="V84" i="34"/>
  <c r="R84" i="34"/>
  <c r="P84" i="34"/>
  <c r="N84" i="34"/>
  <c r="M84" i="34"/>
  <c r="B84" i="34"/>
  <c r="A84" i="34"/>
  <c r="K83" i="34"/>
  <c r="T83" i="34"/>
  <c r="AM83" i="34"/>
  <c r="AL83" i="34"/>
  <c r="AK83" i="34"/>
  <c r="AE83" i="34"/>
  <c r="AJ83" i="34"/>
  <c r="AI83" i="34"/>
  <c r="AH83" i="34"/>
  <c r="AG83" i="34"/>
  <c r="AF83" i="34"/>
  <c r="S83" i="34"/>
  <c r="AD83" i="34"/>
  <c r="AB83" i="34"/>
  <c r="AA83" i="34"/>
  <c r="Z83" i="34"/>
  <c r="Y83" i="34"/>
  <c r="V83" i="34"/>
  <c r="R83" i="34"/>
  <c r="P83" i="34"/>
  <c r="N83" i="34"/>
  <c r="M83" i="34"/>
  <c r="B83" i="34"/>
  <c r="A83" i="34"/>
  <c r="K82" i="34"/>
  <c r="T82" i="34"/>
  <c r="AM82" i="34"/>
  <c r="AL82" i="34"/>
  <c r="AK82" i="34"/>
  <c r="AE82" i="34"/>
  <c r="AJ82" i="34"/>
  <c r="AI82" i="34"/>
  <c r="AH82" i="34"/>
  <c r="AG82" i="34"/>
  <c r="AF82" i="34"/>
  <c r="S82" i="34"/>
  <c r="AD82" i="34"/>
  <c r="AB82" i="34"/>
  <c r="AA82" i="34"/>
  <c r="Z82" i="34"/>
  <c r="Y82" i="34"/>
  <c r="V82" i="34"/>
  <c r="R82" i="34"/>
  <c r="P82" i="34"/>
  <c r="N82" i="34"/>
  <c r="M82" i="34"/>
  <c r="B82" i="34"/>
  <c r="A82" i="34"/>
  <c r="K81" i="34"/>
  <c r="T81" i="34"/>
  <c r="AM81" i="34"/>
  <c r="AL81" i="34"/>
  <c r="AK81" i="34"/>
  <c r="AE81" i="34"/>
  <c r="AJ81" i="34"/>
  <c r="AI81" i="34"/>
  <c r="AH81" i="34"/>
  <c r="AG81" i="34"/>
  <c r="AF81" i="34"/>
  <c r="S81" i="34"/>
  <c r="AD81" i="34"/>
  <c r="AB81" i="34"/>
  <c r="AA81" i="34"/>
  <c r="Z81" i="34"/>
  <c r="Y81" i="34"/>
  <c r="V81" i="34"/>
  <c r="R81" i="34"/>
  <c r="P81" i="34"/>
  <c r="N81" i="34"/>
  <c r="M81" i="34"/>
  <c r="B81" i="34"/>
  <c r="A81" i="34"/>
  <c r="K80" i="34"/>
  <c r="T80" i="34"/>
  <c r="AM80" i="34"/>
  <c r="AL80" i="34"/>
  <c r="AK80" i="34"/>
  <c r="AE80" i="34"/>
  <c r="AJ80" i="34"/>
  <c r="AI80" i="34"/>
  <c r="AH80" i="34"/>
  <c r="AG80" i="34"/>
  <c r="AF80" i="34"/>
  <c r="S80" i="34"/>
  <c r="AD80" i="34"/>
  <c r="AB80" i="34"/>
  <c r="AA80" i="34"/>
  <c r="Z80" i="34"/>
  <c r="Y80" i="34"/>
  <c r="V80" i="34"/>
  <c r="R80" i="34"/>
  <c r="P80" i="34"/>
  <c r="N80" i="34"/>
  <c r="M80" i="34"/>
  <c r="B80" i="34"/>
  <c r="A80" i="34"/>
  <c r="K79" i="34"/>
  <c r="T79" i="34"/>
  <c r="AM79" i="34"/>
  <c r="AL79" i="34"/>
  <c r="AK79" i="34"/>
  <c r="AE79" i="34"/>
  <c r="AJ79" i="34"/>
  <c r="AI79" i="34"/>
  <c r="AH79" i="34"/>
  <c r="AG79" i="34"/>
  <c r="AF79" i="34"/>
  <c r="S79" i="34"/>
  <c r="AD79" i="34"/>
  <c r="AB79" i="34"/>
  <c r="AA79" i="34"/>
  <c r="Z79" i="34"/>
  <c r="Y79" i="34"/>
  <c r="V79" i="34"/>
  <c r="R79" i="34"/>
  <c r="P79" i="34"/>
  <c r="N79" i="34"/>
  <c r="M79" i="34"/>
  <c r="B79" i="34"/>
  <c r="A79" i="34"/>
  <c r="K78" i="34"/>
  <c r="T78" i="34"/>
  <c r="AM78" i="34"/>
  <c r="AL78" i="34"/>
  <c r="AK78" i="34"/>
  <c r="AE78" i="34"/>
  <c r="AJ78" i="34"/>
  <c r="AI78" i="34"/>
  <c r="AH78" i="34"/>
  <c r="AG78" i="34"/>
  <c r="AF78" i="34"/>
  <c r="S78" i="34"/>
  <c r="AD78" i="34"/>
  <c r="AB78" i="34"/>
  <c r="AA78" i="34"/>
  <c r="Z78" i="34"/>
  <c r="Y78" i="34"/>
  <c r="V78" i="34"/>
  <c r="R78" i="34"/>
  <c r="P78" i="34"/>
  <c r="N78" i="34"/>
  <c r="M78" i="34"/>
  <c r="B78" i="34"/>
  <c r="A78" i="34"/>
  <c r="K77" i="34"/>
  <c r="T77" i="34"/>
  <c r="AM77" i="34"/>
  <c r="AL77" i="34"/>
  <c r="AK77" i="34"/>
  <c r="AE77" i="34"/>
  <c r="AJ77" i="34"/>
  <c r="AI77" i="34"/>
  <c r="AH77" i="34"/>
  <c r="AG77" i="34"/>
  <c r="AF77" i="34"/>
  <c r="S77" i="34"/>
  <c r="AD77" i="34"/>
  <c r="AB77" i="34"/>
  <c r="AA77" i="34"/>
  <c r="Z77" i="34"/>
  <c r="Y77" i="34"/>
  <c r="V77" i="34"/>
  <c r="R77" i="34"/>
  <c r="P77" i="34"/>
  <c r="N77" i="34"/>
  <c r="M77" i="34"/>
  <c r="B77" i="34"/>
  <c r="A77" i="34"/>
  <c r="K76" i="34"/>
  <c r="T76" i="34"/>
  <c r="AM76" i="34"/>
  <c r="AL76" i="34"/>
  <c r="AK76" i="34"/>
  <c r="AE76" i="34"/>
  <c r="AJ76" i="34"/>
  <c r="AI76" i="34"/>
  <c r="AH76" i="34"/>
  <c r="AG76" i="34"/>
  <c r="AF76" i="34"/>
  <c r="S76" i="34"/>
  <c r="AD76" i="34"/>
  <c r="AB76" i="34"/>
  <c r="AA76" i="34"/>
  <c r="Z76" i="34"/>
  <c r="Y76" i="34"/>
  <c r="V76" i="34"/>
  <c r="R76" i="34"/>
  <c r="P76" i="34"/>
  <c r="N76" i="34"/>
  <c r="M76" i="34"/>
  <c r="B76" i="34"/>
  <c r="A76" i="34"/>
  <c r="K75" i="34"/>
  <c r="T75" i="34"/>
  <c r="AM75" i="34"/>
  <c r="AL75" i="34"/>
  <c r="AK75" i="34"/>
  <c r="AE75" i="34"/>
  <c r="AJ75" i="34"/>
  <c r="AI75" i="34"/>
  <c r="AH75" i="34"/>
  <c r="AG75" i="34"/>
  <c r="AF75" i="34"/>
  <c r="S75" i="34"/>
  <c r="AD75" i="34"/>
  <c r="AB75" i="34"/>
  <c r="AA75" i="34"/>
  <c r="Z75" i="34"/>
  <c r="Y75" i="34"/>
  <c r="V75" i="34"/>
  <c r="R75" i="34"/>
  <c r="P75" i="34"/>
  <c r="N75" i="34"/>
  <c r="M75" i="34"/>
  <c r="B75" i="34"/>
  <c r="A75" i="34"/>
  <c r="K74" i="34"/>
  <c r="T74" i="34"/>
  <c r="AM74" i="34"/>
  <c r="AL74" i="34"/>
  <c r="AK74" i="34"/>
  <c r="AE74" i="34"/>
  <c r="AJ74" i="34"/>
  <c r="AI74" i="34"/>
  <c r="AH74" i="34"/>
  <c r="AG74" i="34"/>
  <c r="AF74" i="34"/>
  <c r="S74" i="34"/>
  <c r="AD74" i="34"/>
  <c r="AB74" i="34"/>
  <c r="AA74" i="34"/>
  <c r="Z74" i="34"/>
  <c r="Y74" i="34"/>
  <c r="V74" i="34"/>
  <c r="R74" i="34"/>
  <c r="P74" i="34"/>
  <c r="N74" i="34"/>
  <c r="M74" i="34"/>
  <c r="B74" i="34"/>
  <c r="A74" i="34"/>
  <c r="K73" i="34"/>
  <c r="T73" i="34"/>
  <c r="AM73" i="34"/>
  <c r="AL73" i="34"/>
  <c r="AK73" i="34"/>
  <c r="AE73" i="34"/>
  <c r="AJ73" i="34"/>
  <c r="AI73" i="34"/>
  <c r="AH73" i="34"/>
  <c r="AG73" i="34"/>
  <c r="AF73" i="34"/>
  <c r="S73" i="34"/>
  <c r="AD73" i="34"/>
  <c r="AB73" i="34"/>
  <c r="AA73" i="34"/>
  <c r="Z73" i="34"/>
  <c r="Y73" i="34"/>
  <c r="V73" i="34"/>
  <c r="R73" i="34"/>
  <c r="P73" i="34"/>
  <c r="N73" i="34"/>
  <c r="M73" i="34"/>
  <c r="B73" i="34"/>
  <c r="A73" i="34"/>
  <c r="K72" i="34"/>
  <c r="T72" i="34"/>
  <c r="AM72" i="34"/>
  <c r="AL72" i="34"/>
  <c r="AK72" i="34"/>
  <c r="AE72" i="34"/>
  <c r="AJ72" i="34"/>
  <c r="AI72" i="34"/>
  <c r="AH72" i="34"/>
  <c r="AG72" i="34"/>
  <c r="AF72" i="34"/>
  <c r="S72" i="34"/>
  <c r="AD72" i="34"/>
  <c r="AB72" i="34"/>
  <c r="AA72" i="34"/>
  <c r="Z72" i="34"/>
  <c r="Y72" i="34"/>
  <c r="V72" i="34"/>
  <c r="R72" i="34"/>
  <c r="P72" i="34"/>
  <c r="N72" i="34"/>
  <c r="M72" i="34"/>
  <c r="B72" i="34"/>
  <c r="A72" i="34"/>
  <c r="K71" i="34"/>
  <c r="T71" i="34"/>
  <c r="AM71" i="34"/>
  <c r="AL71" i="34"/>
  <c r="AK71" i="34"/>
  <c r="AE71" i="34"/>
  <c r="AJ71" i="34"/>
  <c r="AI71" i="34"/>
  <c r="AH71" i="34"/>
  <c r="AG71" i="34"/>
  <c r="AF71" i="34"/>
  <c r="S71" i="34"/>
  <c r="AD71" i="34"/>
  <c r="AB71" i="34"/>
  <c r="AA71" i="34"/>
  <c r="Z71" i="34"/>
  <c r="Y71" i="34"/>
  <c r="V71" i="34"/>
  <c r="R71" i="34"/>
  <c r="P71" i="34"/>
  <c r="N71" i="34"/>
  <c r="M71" i="34"/>
  <c r="B71" i="34"/>
  <c r="A71" i="34"/>
  <c r="K70" i="34"/>
  <c r="T70" i="34"/>
  <c r="AM70" i="34"/>
  <c r="AL70" i="34"/>
  <c r="AK70" i="34"/>
  <c r="AE70" i="34"/>
  <c r="AJ70" i="34"/>
  <c r="AI70" i="34"/>
  <c r="AH70" i="34"/>
  <c r="AG70" i="34"/>
  <c r="AF70" i="34"/>
  <c r="S70" i="34"/>
  <c r="AD70" i="34"/>
  <c r="AB70" i="34"/>
  <c r="AA70" i="34"/>
  <c r="Z70" i="34"/>
  <c r="Y70" i="34"/>
  <c r="V70" i="34"/>
  <c r="R70" i="34"/>
  <c r="P70" i="34"/>
  <c r="N70" i="34"/>
  <c r="M70" i="34"/>
  <c r="B70" i="34"/>
  <c r="A70" i="34"/>
  <c r="K69" i="34"/>
  <c r="T69" i="34"/>
  <c r="AM69" i="34"/>
  <c r="AL69" i="34"/>
  <c r="AK69" i="34"/>
  <c r="AE69" i="34"/>
  <c r="AJ69" i="34"/>
  <c r="AI69" i="34"/>
  <c r="AH69" i="34"/>
  <c r="AG69" i="34"/>
  <c r="AF69" i="34"/>
  <c r="S69" i="34"/>
  <c r="AD69" i="34"/>
  <c r="AB69" i="34"/>
  <c r="AA69" i="34"/>
  <c r="Z69" i="34"/>
  <c r="Y69" i="34"/>
  <c r="V69" i="34"/>
  <c r="R69" i="34"/>
  <c r="P69" i="34"/>
  <c r="N69" i="34"/>
  <c r="M69" i="34"/>
  <c r="B69" i="34"/>
  <c r="A69" i="34"/>
  <c r="K68" i="34"/>
  <c r="T68" i="34"/>
  <c r="AM68" i="34"/>
  <c r="AL68" i="34"/>
  <c r="AK68" i="34"/>
  <c r="AE68" i="34"/>
  <c r="AJ68" i="34"/>
  <c r="AI68" i="34"/>
  <c r="AH68" i="34"/>
  <c r="AG68" i="34"/>
  <c r="AF68" i="34"/>
  <c r="S68" i="34"/>
  <c r="AD68" i="34"/>
  <c r="AB68" i="34"/>
  <c r="AA68" i="34"/>
  <c r="Z68" i="34"/>
  <c r="Y68" i="34"/>
  <c r="V68" i="34"/>
  <c r="R68" i="34"/>
  <c r="P68" i="34"/>
  <c r="N68" i="34"/>
  <c r="M68" i="34"/>
  <c r="B68" i="34"/>
  <c r="A68" i="34"/>
  <c r="K67" i="34"/>
  <c r="T67" i="34"/>
  <c r="AM67" i="34"/>
  <c r="AL67" i="34"/>
  <c r="AK67" i="34"/>
  <c r="AE67" i="34"/>
  <c r="AJ67" i="34"/>
  <c r="AI67" i="34"/>
  <c r="AH67" i="34"/>
  <c r="AG67" i="34"/>
  <c r="AF67" i="34"/>
  <c r="S67" i="34"/>
  <c r="AD67" i="34"/>
  <c r="AB67" i="34"/>
  <c r="AA67" i="34"/>
  <c r="Z67" i="34"/>
  <c r="Y67" i="34"/>
  <c r="V67" i="34"/>
  <c r="R67" i="34"/>
  <c r="P67" i="34"/>
  <c r="N67" i="34"/>
  <c r="M67" i="34"/>
  <c r="B67" i="34"/>
  <c r="A67" i="34"/>
  <c r="K66" i="34"/>
  <c r="T66" i="34"/>
  <c r="AM66" i="34"/>
  <c r="AL66" i="34"/>
  <c r="AK66" i="34"/>
  <c r="AE66" i="34"/>
  <c r="AJ66" i="34"/>
  <c r="AI66" i="34"/>
  <c r="AH66" i="34"/>
  <c r="AG66" i="34"/>
  <c r="AF66" i="34"/>
  <c r="S66" i="34"/>
  <c r="AD66" i="34"/>
  <c r="AB66" i="34"/>
  <c r="AA66" i="34"/>
  <c r="Z66" i="34"/>
  <c r="Y66" i="34"/>
  <c r="V66" i="34"/>
  <c r="R66" i="34"/>
  <c r="P66" i="34"/>
  <c r="N66" i="34"/>
  <c r="M66" i="34"/>
  <c r="B66" i="34"/>
  <c r="A66" i="34"/>
  <c r="K65" i="34"/>
  <c r="T65" i="34"/>
  <c r="AM65" i="34"/>
  <c r="AL65" i="34"/>
  <c r="AK65" i="34"/>
  <c r="AE65" i="34"/>
  <c r="AJ65" i="34"/>
  <c r="AI65" i="34"/>
  <c r="AH65" i="34"/>
  <c r="AG65" i="34"/>
  <c r="AF65" i="34"/>
  <c r="S65" i="34"/>
  <c r="AD65" i="34"/>
  <c r="AB65" i="34"/>
  <c r="AA65" i="34"/>
  <c r="Z65" i="34"/>
  <c r="Y65" i="34"/>
  <c r="V65" i="34"/>
  <c r="R65" i="34"/>
  <c r="P65" i="34"/>
  <c r="N65" i="34"/>
  <c r="M65" i="34"/>
  <c r="B65" i="34"/>
  <c r="A65" i="34"/>
  <c r="K64" i="34"/>
  <c r="T64" i="34"/>
  <c r="AM64" i="34"/>
  <c r="AL64" i="34"/>
  <c r="AK64" i="34"/>
  <c r="AE64" i="34"/>
  <c r="AJ64" i="34"/>
  <c r="AI64" i="34"/>
  <c r="AH64" i="34"/>
  <c r="AG64" i="34"/>
  <c r="AF64" i="34"/>
  <c r="S64" i="34"/>
  <c r="AD64" i="34"/>
  <c r="AB64" i="34"/>
  <c r="AA64" i="34"/>
  <c r="Z64" i="34"/>
  <c r="Y64" i="34"/>
  <c r="V64" i="34"/>
  <c r="R64" i="34"/>
  <c r="P64" i="34"/>
  <c r="N64" i="34"/>
  <c r="M64" i="34"/>
  <c r="B64" i="34"/>
  <c r="A64" i="34"/>
  <c r="K63" i="34"/>
  <c r="T63" i="34"/>
  <c r="AM63" i="34"/>
  <c r="AL63" i="34"/>
  <c r="AK63" i="34"/>
  <c r="AE63" i="34"/>
  <c r="AJ63" i="34"/>
  <c r="AI63" i="34"/>
  <c r="AH63" i="34"/>
  <c r="AG63" i="34"/>
  <c r="AF63" i="34"/>
  <c r="S63" i="34"/>
  <c r="AD63" i="34"/>
  <c r="AB63" i="34"/>
  <c r="AA63" i="34"/>
  <c r="Z63" i="34"/>
  <c r="Y63" i="34"/>
  <c r="V63" i="34"/>
  <c r="R63" i="34"/>
  <c r="P63" i="34"/>
  <c r="N63" i="34"/>
  <c r="M63" i="34"/>
  <c r="B63" i="34"/>
  <c r="A63" i="34"/>
  <c r="K62" i="34"/>
  <c r="T62" i="34"/>
  <c r="AM62" i="34"/>
  <c r="AL62" i="34"/>
  <c r="AK62" i="34"/>
  <c r="AE62" i="34"/>
  <c r="AJ62" i="34"/>
  <c r="AI62" i="34"/>
  <c r="AH62" i="34"/>
  <c r="AG62" i="34"/>
  <c r="AF62" i="34"/>
  <c r="S62" i="34"/>
  <c r="AD62" i="34"/>
  <c r="AB62" i="34"/>
  <c r="AA62" i="34"/>
  <c r="Z62" i="34"/>
  <c r="Y62" i="34"/>
  <c r="V62" i="34"/>
  <c r="R62" i="34"/>
  <c r="P62" i="34"/>
  <c r="N62" i="34"/>
  <c r="M62" i="34"/>
  <c r="B62" i="34"/>
  <c r="A62" i="34"/>
  <c r="K61" i="34"/>
  <c r="T61" i="34"/>
  <c r="AM61" i="34"/>
  <c r="AL61" i="34"/>
  <c r="AK61" i="34"/>
  <c r="AE61" i="34"/>
  <c r="AJ61" i="34"/>
  <c r="AI61" i="34"/>
  <c r="AH61" i="34"/>
  <c r="AG61" i="34"/>
  <c r="AF61" i="34"/>
  <c r="S61" i="34"/>
  <c r="AD61" i="34"/>
  <c r="AB61" i="34"/>
  <c r="AA61" i="34"/>
  <c r="Z61" i="34"/>
  <c r="Y61" i="34"/>
  <c r="V61" i="34"/>
  <c r="R61" i="34"/>
  <c r="P61" i="34"/>
  <c r="N61" i="34"/>
  <c r="M61" i="34"/>
  <c r="B61" i="34"/>
  <c r="A61" i="34"/>
  <c r="K60" i="34"/>
  <c r="T60" i="34"/>
  <c r="AM60" i="34"/>
  <c r="AL60" i="34"/>
  <c r="AK60" i="34"/>
  <c r="AE60" i="34"/>
  <c r="AJ60" i="34"/>
  <c r="AI60" i="34"/>
  <c r="AH60" i="34"/>
  <c r="AG60" i="34"/>
  <c r="AF60" i="34"/>
  <c r="S60" i="34"/>
  <c r="AD60" i="34"/>
  <c r="AB60" i="34"/>
  <c r="AA60" i="34"/>
  <c r="Z60" i="34"/>
  <c r="Y60" i="34"/>
  <c r="V60" i="34"/>
  <c r="R60" i="34"/>
  <c r="P60" i="34"/>
  <c r="N60" i="34"/>
  <c r="M60" i="34"/>
  <c r="B60" i="34"/>
  <c r="A60" i="34"/>
  <c r="K59" i="34"/>
  <c r="T59" i="34"/>
  <c r="AM59" i="34"/>
  <c r="AL59" i="34"/>
  <c r="AK59" i="34"/>
  <c r="AE59" i="34"/>
  <c r="AJ59" i="34"/>
  <c r="AI59" i="34"/>
  <c r="AH59" i="34"/>
  <c r="AG59" i="34"/>
  <c r="AF59" i="34"/>
  <c r="S59" i="34"/>
  <c r="AD59" i="34"/>
  <c r="AB59" i="34"/>
  <c r="AA59" i="34"/>
  <c r="Z59" i="34"/>
  <c r="Y59" i="34"/>
  <c r="V59" i="34"/>
  <c r="R59" i="34"/>
  <c r="P59" i="34"/>
  <c r="N59" i="34"/>
  <c r="M59" i="34"/>
  <c r="B59" i="34"/>
  <c r="A59" i="34"/>
  <c r="K58" i="34"/>
  <c r="T58" i="34"/>
  <c r="AM58" i="34"/>
  <c r="AL58" i="34"/>
  <c r="AK58" i="34"/>
  <c r="AE58" i="34"/>
  <c r="AJ58" i="34"/>
  <c r="AI58" i="34"/>
  <c r="AH58" i="34"/>
  <c r="AG58" i="34"/>
  <c r="AF58" i="34"/>
  <c r="S58" i="34"/>
  <c r="AD58" i="34"/>
  <c r="AB58" i="34"/>
  <c r="AA58" i="34"/>
  <c r="Z58" i="34"/>
  <c r="Y58" i="34"/>
  <c r="V58" i="34"/>
  <c r="R58" i="34"/>
  <c r="P58" i="34"/>
  <c r="N58" i="34"/>
  <c r="M58" i="34"/>
  <c r="B58" i="34"/>
  <c r="A58" i="34"/>
  <c r="T57" i="34"/>
  <c r="AM57" i="34"/>
  <c r="AL57" i="34"/>
  <c r="AK57" i="34"/>
  <c r="AE57" i="34"/>
  <c r="AJ57" i="34"/>
  <c r="AI57" i="34"/>
  <c r="AH57" i="34"/>
  <c r="AG57" i="34"/>
  <c r="AF57" i="34"/>
  <c r="S57" i="34"/>
  <c r="AD57" i="34"/>
  <c r="AB57" i="34"/>
  <c r="AA57" i="34"/>
  <c r="Z57" i="34"/>
  <c r="Y57" i="34"/>
  <c r="V57" i="34"/>
  <c r="R57" i="34"/>
  <c r="P57" i="34"/>
  <c r="N57" i="34"/>
  <c r="M57" i="34"/>
  <c r="B57" i="34"/>
  <c r="A57" i="34"/>
  <c r="K56" i="34"/>
  <c r="T56" i="34"/>
  <c r="AM56" i="34"/>
  <c r="AL56" i="34"/>
  <c r="AK56" i="34"/>
  <c r="AE56" i="34"/>
  <c r="AJ56" i="34"/>
  <c r="AI56" i="34"/>
  <c r="AH56" i="34"/>
  <c r="AG56" i="34"/>
  <c r="AF56" i="34"/>
  <c r="S56" i="34"/>
  <c r="AD56" i="34"/>
  <c r="AB56" i="34"/>
  <c r="AA56" i="34"/>
  <c r="Z56" i="34"/>
  <c r="Y56" i="34"/>
  <c r="V56" i="34"/>
  <c r="R56" i="34"/>
  <c r="P56" i="34"/>
  <c r="N56" i="34"/>
  <c r="M56" i="34"/>
  <c r="B56" i="34"/>
  <c r="A56" i="34"/>
  <c r="K55" i="34"/>
  <c r="T55" i="34"/>
  <c r="AM55" i="34"/>
  <c r="AL55" i="34"/>
  <c r="AK55" i="34"/>
  <c r="AE55" i="34"/>
  <c r="AJ55" i="34"/>
  <c r="AI55" i="34"/>
  <c r="AH55" i="34"/>
  <c r="AG55" i="34"/>
  <c r="AF55" i="34"/>
  <c r="S55" i="34"/>
  <c r="AD55" i="34"/>
  <c r="AB55" i="34"/>
  <c r="AA55" i="34"/>
  <c r="Z55" i="34"/>
  <c r="Y55" i="34"/>
  <c r="V55" i="34"/>
  <c r="R55" i="34"/>
  <c r="P55" i="34"/>
  <c r="N55" i="34"/>
  <c r="M55" i="34"/>
  <c r="B55" i="34"/>
  <c r="A55" i="34"/>
  <c r="K54" i="34"/>
  <c r="T54" i="34"/>
  <c r="AM54" i="34"/>
  <c r="AL54" i="34"/>
  <c r="AK54" i="34"/>
  <c r="AE54" i="34"/>
  <c r="AJ54" i="34"/>
  <c r="AI54" i="34"/>
  <c r="AH54" i="34"/>
  <c r="AG54" i="34"/>
  <c r="AF54" i="34"/>
  <c r="S54" i="34"/>
  <c r="AD54" i="34"/>
  <c r="AB54" i="34"/>
  <c r="AA54" i="34"/>
  <c r="Z54" i="34"/>
  <c r="Y54" i="34"/>
  <c r="V54" i="34"/>
  <c r="R54" i="34"/>
  <c r="P54" i="34"/>
  <c r="N54" i="34"/>
  <c r="M54" i="34"/>
  <c r="B54" i="34"/>
  <c r="A54" i="34"/>
  <c r="K53" i="34"/>
  <c r="T53" i="34"/>
  <c r="AM53" i="34"/>
  <c r="AL53" i="34"/>
  <c r="AK53" i="34"/>
  <c r="AE53" i="34"/>
  <c r="AJ53" i="34"/>
  <c r="AI53" i="34"/>
  <c r="AH53" i="34"/>
  <c r="AG53" i="34"/>
  <c r="AF53" i="34"/>
  <c r="S53" i="34"/>
  <c r="AD53" i="34"/>
  <c r="AB53" i="34"/>
  <c r="AA53" i="34"/>
  <c r="Z53" i="34"/>
  <c r="Y53" i="34"/>
  <c r="V53" i="34"/>
  <c r="R53" i="34"/>
  <c r="P53" i="34"/>
  <c r="N53" i="34"/>
  <c r="M53" i="34"/>
  <c r="B53" i="34"/>
  <c r="A53" i="34"/>
  <c r="K52" i="34"/>
  <c r="T52" i="34"/>
  <c r="AM52" i="34"/>
  <c r="AL52" i="34"/>
  <c r="AK52" i="34"/>
  <c r="AE52" i="34"/>
  <c r="AJ52" i="34"/>
  <c r="AI52" i="34"/>
  <c r="AH52" i="34"/>
  <c r="AG52" i="34"/>
  <c r="AF52" i="34"/>
  <c r="S52" i="34"/>
  <c r="AD52" i="34"/>
  <c r="AB52" i="34"/>
  <c r="AA52" i="34"/>
  <c r="Z52" i="34"/>
  <c r="Y52" i="34"/>
  <c r="V52" i="34"/>
  <c r="R52" i="34"/>
  <c r="P52" i="34"/>
  <c r="N52" i="34"/>
  <c r="M52" i="34"/>
  <c r="B52" i="34"/>
  <c r="A52" i="34"/>
  <c r="K51" i="34"/>
  <c r="T51" i="34"/>
  <c r="AM51" i="34"/>
  <c r="AL51" i="34"/>
  <c r="AK51" i="34"/>
  <c r="AE51" i="34"/>
  <c r="AJ51" i="34"/>
  <c r="AI51" i="34"/>
  <c r="AH51" i="34"/>
  <c r="AG51" i="34"/>
  <c r="AF51" i="34"/>
  <c r="S51" i="34"/>
  <c r="AD51" i="34"/>
  <c r="AB51" i="34"/>
  <c r="AA51" i="34"/>
  <c r="Z51" i="34"/>
  <c r="Y51" i="34"/>
  <c r="V51" i="34"/>
  <c r="R51" i="34"/>
  <c r="P51" i="34"/>
  <c r="N51" i="34"/>
  <c r="M51" i="34"/>
  <c r="B51" i="34"/>
  <c r="A51" i="34"/>
  <c r="K50" i="34"/>
  <c r="T50" i="34"/>
  <c r="AM50" i="34"/>
  <c r="AL50" i="34"/>
  <c r="AK50" i="34"/>
  <c r="AE50" i="34"/>
  <c r="AJ50" i="34"/>
  <c r="AI50" i="34"/>
  <c r="AH50" i="34"/>
  <c r="AG50" i="34"/>
  <c r="AF50" i="34"/>
  <c r="S50" i="34"/>
  <c r="AD50" i="34"/>
  <c r="AB50" i="34"/>
  <c r="AA50" i="34"/>
  <c r="Z50" i="34"/>
  <c r="Y50" i="34"/>
  <c r="V50" i="34"/>
  <c r="R50" i="34"/>
  <c r="P50" i="34"/>
  <c r="N50" i="34"/>
  <c r="M50" i="34"/>
  <c r="B50" i="34"/>
  <c r="A50" i="34"/>
  <c r="T49" i="34"/>
  <c r="AM49" i="34"/>
  <c r="AL49" i="34"/>
  <c r="AK49" i="34"/>
  <c r="AE49" i="34"/>
  <c r="AJ49" i="34"/>
  <c r="AI49" i="34"/>
  <c r="AH49" i="34"/>
  <c r="AG49" i="34"/>
  <c r="AF49" i="34"/>
  <c r="S49" i="34"/>
  <c r="AD49" i="34"/>
  <c r="AB49" i="34"/>
  <c r="AA49" i="34"/>
  <c r="Z49" i="34"/>
  <c r="Y49" i="34"/>
  <c r="V49" i="34"/>
  <c r="R49" i="34"/>
  <c r="P49" i="34"/>
  <c r="N49" i="34"/>
  <c r="M49" i="34"/>
  <c r="B49" i="34"/>
  <c r="A49" i="34"/>
  <c r="K48" i="34"/>
  <c r="T48" i="34"/>
  <c r="AM48" i="34"/>
  <c r="AL48" i="34"/>
  <c r="AK48" i="34"/>
  <c r="AE48" i="34"/>
  <c r="AJ48" i="34"/>
  <c r="AI48" i="34"/>
  <c r="AH48" i="34"/>
  <c r="AG48" i="34"/>
  <c r="AF48" i="34"/>
  <c r="S48" i="34"/>
  <c r="AD48" i="34"/>
  <c r="AB48" i="34"/>
  <c r="AA48" i="34"/>
  <c r="Z48" i="34"/>
  <c r="Y48" i="34"/>
  <c r="V48" i="34"/>
  <c r="R48" i="34"/>
  <c r="P48" i="34"/>
  <c r="N48" i="34"/>
  <c r="M48" i="34"/>
  <c r="B48" i="34"/>
  <c r="A48" i="34"/>
  <c r="K47" i="34"/>
  <c r="T47" i="34"/>
  <c r="AM47" i="34"/>
  <c r="AL47" i="34"/>
  <c r="AK47" i="34"/>
  <c r="AE47" i="34"/>
  <c r="AJ47" i="34"/>
  <c r="AI47" i="34"/>
  <c r="AH47" i="34"/>
  <c r="AG47" i="34"/>
  <c r="AF47" i="34"/>
  <c r="S47" i="34"/>
  <c r="AD47" i="34"/>
  <c r="AB47" i="34"/>
  <c r="AA47" i="34"/>
  <c r="Z47" i="34"/>
  <c r="Y47" i="34"/>
  <c r="V47" i="34"/>
  <c r="R47" i="34"/>
  <c r="P47" i="34"/>
  <c r="N47" i="34"/>
  <c r="M47" i="34"/>
  <c r="B47" i="34"/>
  <c r="A47" i="34"/>
  <c r="K46" i="34"/>
  <c r="T46" i="34"/>
  <c r="AM46" i="34"/>
  <c r="AL46" i="34"/>
  <c r="AK46" i="34"/>
  <c r="AE46" i="34"/>
  <c r="AJ46" i="34"/>
  <c r="AI46" i="34"/>
  <c r="AH46" i="34"/>
  <c r="AG46" i="34"/>
  <c r="AF46" i="34"/>
  <c r="S46" i="34"/>
  <c r="AD46" i="34"/>
  <c r="AB46" i="34"/>
  <c r="AA46" i="34"/>
  <c r="Z46" i="34"/>
  <c r="Y46" i="34"/>
  <c r="V46" i="34"/>
  <c r="R46" i="34"/>
  <c r="P46" i="34"/>
  <c r="N46" i="34"/>
  <c r="M46" i="34"/>
  <c r="B46" i="34"/>
  <c r="A46" i="34"/>
  <c r="T45" i="34"/>
  <c r="AM45" i="34"/>
  <c r="AL45" i="34"/>
  <c r="AK45" i="34"/>
  <c r="AE45" i="34"/>
  <c r="AJ45" i="34"/>
  <c r="AI45" i="34"/>
  <c r="AH45" i="34"/>
  <c r="AG45" i="34"/>
  <c r="AF45" i="34"/>
  <c r="AD45" i="34"/>
  <c r="AB45" i="34"/>
  <c r="AA45" i="34"/>
  <c r="Z45" i="34"/>
  <c r="Y45" i="34"/>
  <c r="V45" i="34"/>
  <c r="R45" i="34"/>
  <c r="P45" i="34"/>
  <c r="N45" i="34"/>
  <c r="M45" i="34"/>
  <c r="B45" i="34"/>
  <c r="A45" i="34"/>
  <c r="K44" i="34"/>
  <c r="T44" i="34"/>
  <c r="AM44" i="34"/>
  <c r="AL44" i="34"/>
  <c r="AK44" i="34"/>
  <c r="AE44" i="34"/>
  <c r="AJ44" i="34"/>
  <c r="AI44" i="34"/>
  <c r="AH44" i="34"/>
  <c r="AG44" i="34"/>
  <c r="AF44" i="34"/>
  <c r="S44" i="34"/>
  <c r="AD44" i="34"/>
  <c r="AB44" i="34"/>
  <c r="AA44" i="34"/>
  <c r="Z44" i="34"/>
  <c r="Y44" i="34"/>
  <c r="V44" i="34"/>
  <c r="R44" i="34"/>
  <c r="P44" i="34"/>
  <c r="N44" i="34"/>
  <c r="M44" i="34"/>
  <c r="B44" i="34"/>
  <c r="A44" i="34"/>
  <c r="K43" i="34"/>
  <c r="T43" i="34"/>
  <c r="AM43" i="34"/>
  <c r="AL43" i="34"/>
  <c r="AK43" i="34"/>
  <c r="AE43" i="34"/>
  <c r="AJ43" i="34"/>
  <c r="AI43" i="34"/>
  <c r="AH43" i="34"/>
  <c r="AG43" i="34"/>
  <c r="AF43" i="34"/>
  <c r="S43" i="34"/>
  <c r="AD43" i="34"/>
  <c r="AB43" i="34"/>
  <c r="AA43" i="34"/>
  <c r="Z43" i="34"/>
  <c r="Y43" i="34"/>
  <c r="V43" i="34"/>
  <c r="R43" i="34"/>
  <c r="P43" i="34"/>
  <c r="N43" i="34"/>
  <c r="M43" i="34"/>
  <c r="B43" i="34"/>
  <c r="A43" i="34"/>
  <c r="K42" i="34"/>
  <c r="T42" i="34"/>
  <c r="AM42" i="34"/>
  <c r="AL42" i="34"/>
  <c r="AK42" i="34"/>
  <c r="AE42" i="34"/>
  <c r="AJ42" i="34"/>
  <c r="AI42" i="34"/>
  <c r="AH42" i="34"/>
  <c r="AG42" i="34"/>
  <c r="AF42" i="34"/>
  <c r="S42" i="34"/>
  <c r="AD42" i="34"/>
  <c r="AB42" i="34"/>
  <c r="AA42" i="34"/>
  <c r="Z42" i="34"/>
  <c r="Y42" i="34"/>
  <c r="V42" i="34"/>
  <c r="R42" i="34"/>
  <c r="P42" i="34"/>
  <c r="N42" i="34"/>
  <c r="M42" i="34"/>
  <c r="B42" i="34"/>
  <c r="A42" i="34"/>
  <c r="K41" i="34"/>
  <c r="T41" i="34"/>
  <c r="AM41" i="34"/>
  <c r="AL41" i="34"/>
  <c r="AK41" i="34"/>
  <c r="AE41" i="34"/>
  <c r="AJ41" i="34"/>
  <c r="AI41" i="34"/>
  <c r="AH41" i="34"/>
  <c r="AG41" i="34"/>
  <c r="AF41" i="34"/>
  <c r="S41" i="34"/>
  <c r="AD41" i="34"/>
  <c r="AB41" i="34"/>
  <c r="AA41" i="34"/>
  <c r="Z41" i="34"/>
  <c r="Y41" i="34"/>
  <c r="V41" i="34"/>
  <c r="R41" i="34"/>
  <c r="P41" i="34"/>
  <c r="N41" i="34"/>
  <c r="M41" i="34"/>
  <c r="B41" i="34"/>
  <c r="A41" i="34"/>
  <c r="K40" i="34"/>
  <c r="T40" i="34"/>
  <c r="AM40" i="34"/>
  <c r="AL40" i="34"/>
  <c r="AK40" i="34"/>
  <c r="AE40" i="34"/>
  <c r="AJ40" i="34"/>
  <c r="AI40" i="34"/>
  <c r="AH40" i="34"/>
  <c r="AG40" i="34"/>
  <c r="AF40" i="34"/>
  <c r="S40" i="34"/>
  <c r="AD40" i="34"/>
  <c r="AB40" i="34"/>
  <c r="AA40" i="34"/>
  <c r="Z40" i="34"/>
  <c r="Y40" i="34"/>
  <c r="V40" i="34"/>
  <c r="R40" i="34"/>
  <c r="P40" i="34"/>
  <c r="N40" i="34"/>
  <c r="M40" i="34"/>
  <c r="B40" i="34"/>
  <c r="A40" i="34"/>
  <c r="T39" i="34"/>
  <c r="AM39" i="34"/>
  <c r="AL39" i="34"/>
  <c r="AK39" i="34"/>
  <c r="AE39" i="34"/>
  <c r="AJ39" i="34"/>
  <c r="AI39" i="34"/>
  <c r="AH39" i="34"/>
  <c r="AG39" i="34"/>
  <c r="AF39" i="34"/>
  <c r="S39" i="34"/>
  <c r="AD39" i="34"/>
  <c r="AB39" i="34"/>
  <c r="AA39" i="34"/>
  <c r="Z39" i="34"/>
  <c r="Y39" i="34"/>
  <c r="V39" i="34"/>
  <c r="R39" i="34"/>
  <c r="P39" i="34"/>
  <c r="N39" i="34"/>
  <c r="M39" i="34"/>
  <c r="B39" i="34"/>
  <c r="A39" i="34"/>
  <c r="T38" i="34"/>
  <c r="AM38" i="34"/>
  <c r="AL38" i="34"/>
  <c r="AK38" i="34"/>
  <c r="AE38" i="34"/>
  <c r="AJ38" i="34"/>
  <c r="AI38" i="34"/>
  <c r="AH38" i="34"/>
  <c r="AG38" i="34"/>
  <c r="AF38" i="34"/>
  <c r="S38" i="34"/>
  <c r="AD38" i="34"/>
  <c r="AB38" i="34"/>
  <c r="AA38" i="34"/>
  <c r="Z38" i="34"/>
  <c r="Y38" i="34"/>
  <c r="V38" i="34"/>
  <c r="R38" i="34"/>
  <c r="P38" i="34"/>
  <c r="N38" i="34"/>
  <c r="M38" i="34"/>
  <c r="B38" i="34"/>
  <c r="A38" i="34"/>
  <c r="AQ37" i="34"/>
  <c r="K37" i="34"/>
  <c r="T37" i="34"/>
  <c r="AM37" i="34"/>
  <c r="AL37" i="34"/>
  <c r="AK37" i="34"/>
  <c r="AE37" i="34"/>
  <c r="AJ37" i="34"/>
  <c r="AI37" i="34"/>
  <c r="AH37" i="34"/>
  <c r="AG37" i="34"/>
  <c r="AF37" i="34"/>
  <c r="S37" i="34"/>
  <c r="AD37" i="34"/>
  <c r="AB37" i="34"/>
  <c r="AA37" i="34"/>
  <c r="Z37" i="34"/>
  <c r="Y37" i="34"/>
  <c r="V37" i="34"/>
  <c r="R37" i="34"/>
  <c r="P37" i="34"/>
  <c r="N37" i="34"/>
  <c r="M37" i="34"/>
  <c r="B37" i="34"/>
  <c r="A37" i="34"/>
  <c r="K36" i="34"/>
  <c r="T36" i="34"/>
  <c r="AM36" i="34"/>
  <c r="AL36" i="34"/>
  <c r="AK36" i="34"/>
  <c r="AE36" i="34"/>
  <c r="AJ36" i="34"/>
  <c r="AI36" i="34"/>
  <c r="AH36" i="34"/>
  <c r="AG36" i="34"/>
  <c r="AF36" i="34"/>
  <c r="S36" i="34"/>
  <c r="AD36" i="34"/>
  <c r="AB36" i="34"/>
  <c r="AA36" i="34"/>
  <c r="Z36" i="34"/>
  <c r="Y36" i="34"/>
  <c r="V36" i="34"/>
  <c r="R36" i="34"/>
  <c r="P36" i="34"/>
  <c r="N36" i="34"/>
  <c r="M36" i="34"/>
  <c r="B36" i="34"/>
  <c r="A36" i="34"/>
  <c r="AQ35" i="34"/>
  <c r="K35" i="34"/>
  <c r="T35" i="34"/>
  <c r="AM35" i="34"/>
  <c r="AL35" i="34"/>
  <c r="AK35" i="34"/>
  <c r="AE35" i="34"/>
  <c r="AJ35" i="34"/>
  <c r="AI35" i="34"/>
  <c r="AH35" i="34"/>
  <c r="AG35" i="34"/>
  <c r="AF35" i="34"/>
  <c r="S35" i="34"/>
  <c r="AD35" i="34"/>
  <c r="AB35" i="34"/>
  <c r="AA35" i="34"/>
  <c r="Z35" i="34"/>
  <c r="Y35" i="34"/>
  <c r="V35" i="34"/>
  <c r="R35" i="34"/>
  <c r="P35" i="34"/>
  <c r="N35" i="34"/>
  <c r="M35" i="34"/>
  <c r="B35" i="34"/>
  <c r="A35" i="34"/>
  <c r="K34" i="34"/>
  <c r="T34" i="34"/>
  <c r="AM34" i="34"/>
  <c r="AL34" i="34"/>
  <c r="AK34" i="34"/>
  <c r="AE34" i="34"/>
  <c r="AJ34" i="34"/>
  <c r="AI34" i="34"/>
  <c r="AH34" i="34"/>
  <c r="AG34" i="34"/>
  <c r="AF34" i="34"/>
  <c r="S34" i="34"/>
  <c r="AD34" i="34"/>
  <c r="AB34" i="34"/>
  <c r="AA34" i="34"/>
  <c r="Z34" i="34"/>
  <c r="Y34" i="34"/>
  <c r="V34" i="34"/>
  <c r="R34" i="34"/>
  <c r="P34" i="34"/>
  <c r="N34" i="34"/>
  <c r="M34" i="34"/>
  <c r="B34" i="34"/>
  <c r="A34" i="34"/>
  <c r="AQ33" i="34"/>
  <c r="K33" i="34"/>
  <c r="T33" i="34"/>
  <c r="AM33" i="34"/>
  <c r="AL33" i="34"/>
  <c r="AK33" i="34"/>
  <c r="AE33" i="34"/>
  <c r="AJ33" i="34"/>
  <c r="AI33" i="34"/>
  <c r="AH33" i="34"/>
  <c r="AG33" i="34"/>
  <c r="AF33" i="34"/>
  <c r="S33" i="34"/>
  <c r="AD33" i="34"/>
  <c r="AB33" i="34"/>
  <c r="AA33" i="34"/>
  <c r="Z33" i="34"/>
  <c r="Y33" i="34"/>
  <c r="V33" i="34"/>
  <c r="R33" i="34"/>
  <c r="P33" i="34"/>
  <c r="N33" i="34"/>
  <c r="M33" i="34"/>
  <c r="B33" i="34"/>
  <c r="A33" i="34"/>
  <c r="T32" i="34"/>
  <c r="AM32" i="34"/>
  <c r="AL32" i="34"/>
  <c r="AK32" i="34"/>
  <c r="AE32" i="34"/>
  <c r="AJ32" i="34"/>
  <c r="AI32" i="34"/>
  <c r="AH32" i="34"/>
  <c r="AG32" i="34"/>
  <c r="AF32" i="34"/>
  <c r="S32" i="34"/>
  <c r="AD32" i="34"/>
  <c r="AB32" i="34"/>
  <c r="AA32" i="34"/>
  <c r="Z32" i="34"/>
  <c r="Y32" i="34"/>
  <c r="V32" i="34"/>
  <c r="R32" i="34"/>
  <c r="P32" i="34"/>
  <c r="N32" i="34"/>
  <c r="M32" i="34"/>
  <c r="B32" i="34"/>
  <c r="A32" i="34"/>
  <c r="K31" i="34"/>
  <c r="T31" i="34"/>
  <c r="AM31" i="34"/>
  <c r="AL31" i="34"/>
  <c r="AK31" i="34"/>
  <c r="AE31" i="34"/>
  <c r="AJ31" i="34"/>
  <c r="AI31" i="34"/>
  <c r="AH31" i="34"/>
  <c r="AG31" i="34"/>
  <c r="AF31" i="34"/>
  <c r="S31" i="34"/>
  <c r="AD31" i="34"/>
  <c r="AB31" i="34"/>
  <c r="AA31" i="34"/>
  <c r="Z31" i="34"/>
  <c r="Y31" i="34"/>
  <c r="V31" i="34"/>
  <c r="R31" i="34"/>
  <c r="P31" i="34"/>
  <c r="N31" i="34"/>
  <c r="M31" i="34"/>
  <c r="B31" i="34"/>
  <c r="A31" i="34"/>
  <c r="AT30" i="34"/>
  <c r="AZ30" i="34"/>
  <c r="K30" i="34"/>
  <c r="T30" i="34"/>
  <c r="AM30" i="34"/>
  <c r="AL30" i="34"/>
  <c r="AK30" i="34"/>
  <c r="AE30" i="34"/>
  <c r="AJ30" i="34"/>
  <c r="AI30" i="34"/>
  <c r="AH30" i="34"/>
  <c r="AG30" i="34"/>
  <c r="AF30" i="34"/>
  <c r="S30" i="34"/>
  <c r="AD30" i="34"/>
  <c r="AB30" i="34"/>
  <c r="AA30" i="34"/>
  <c r="Z30" i="34"/>
  <c r="Y30" i="34"/>
  <c r="V30" i="34"/>
  <c r="R30" i="34"/>
  <c r="P30" i="34"/>
  <c r="N30" i="34"/>
  <c r="M30" i="34"/>
  <c r="B30" i="34"/>
  <c r="A30" i="34"/>
  <c r="BB29" i="34"/>
  <c r="AV18" i="34"/>
  <c r="AU18" i="34"/>
  <c r="AT22" i="34"/>
  <c r="AT18" i="34"/>
  <c r="AT26" i="34"/>
  <c r="AV19" i="34"/>
  <c r="AU19" i="34"/>
  <c r="AT19" i="34"/>
  <c r="AT27" i="34"/>
  <c r="AV20" i="34"/>
  <c r="AU20" i="34"/>
  <c r="AT20" i="34"/>
  <c r="AT28" i="34"/>
  <c r="AV29" i="34"/>
  <c r="T29" i="34"/>
  <c r="AM29" i="34"/>
  <c r="AL29" i="34"/>
  <c r="AK29" i="34"/>
  <c r="AE29" i="34"/>
  <c r="AJ29" i="34"/>
  <c r="AI29" i="34"/>
  <c r="AH29" i="34"/>
  <c r="AG29" i="34"/>
  <c r="AF29" i="34"/>
  <c r="S29" i="34"/>
  <c r="AD29" i="34"/>
  <c r="AB29" i="34"/>
  <c r="AA29" i="34"/>
  <c r="Z29" i="34"/>
  <c r="Y29" i="34"/>
  <c r="V29" i="34"/>
  <c r="R29" i="34"/>
  <c r="P29" i="34"/>
  <c r="N29" i="34"/>
  <c r="M29" i="34"/>
  <c r="B29" i="34"/>
  <c r="A29" i="34"/>
  <c r="W5" i="34"/>
  <c r="BB20" i="34"/>
  <c r="BB28" i="34"/>
  <c r="W4" i="34"/>
  <c r="BB19" i="34"/>
  <c r="BA20" i="34"/>
  <c r="BA28" i="34"/>
  <c r="AZ20" i="34"/>
  <c r="AZ28" i="34"/>
  <c r="AY20" i="34"/>
  <c r="AY28" i="34"/>
  <c r="AV28" i="34"/>
  <c r="AU28" i="34"/>
  <c r="K28" i="34"/>
  <c r="T28" i="34"/>
  <c r="AM28" i="34"/>
  <c r="AL28" i="34"/>
  <c r="AK28" i="34"/>
  <c r="AE28" i="34"/>
  <c r="AJ28" i="34"/>
  <c r="AI28" i="34"/>
  <c r="AH28" i="34"/>
  <c r="AG28" i="34"/>
  <c r="AF28" i="34"/>
  <c r="S28" i="34"/>
  <c r="AD28" i="34"/>
  <c r="AB28" i="34"/>
  <c r="AA28" i="34"/>
  <c r="Z28" i="34"/>
  <c r="Y28" i="34"/>
  <c r="V28" i="34"/>
  <c r="R28" i="34"/>
  <c r="P28" i="34"/>
  <c r="N28" i="34"/>
  <c r="M28" i="34"/>
  <c r="B28" i="34"/>
  <c r="A28" i="34"/>
  <c r="BB27" i="34"/>
  <c r="W3" i="34"/>
  <c r="BB18" i="34"/>
  <c r="BA19" i="34"/>
  <c r="BA27" i="34"/>
  <c r="AZ19" i="34"/>
  <c r="AZ27" i="34"/>
  <c r="AY19" i="34"/>
  <c r="AY27" i="34"/>
  <c r="AV27" i="34"/>
  <c r="AU27" i="34"/>
  <c r="K27" i="34"/>
  <c r="T27" i="34"/>
  <c r="AM27" i="34"/>
  <c r="AL27" i="34"/>
  <c r="AK27" i="34"/>
  <c r="AE27" i="34"/>
  <c r="AJ27" i="34"/>
  <c r="AI27" i="34"/>
  <c r="AH27" i="34"/>
  <c r="AG27" i="34"/>
  <c r="AF27" i="34"/>
  <c r="S27" i="34"/>
  <c r="AD27" i="34"/>
  <c r="AB27" i="34"/>
  <c r="AA27" i="34"/>
  <c r="Z27" i="34"/>
  <c r="Y27" i="34"/>
  <c r="V27" i="34"/>
  <c r="R27" i="34"/>
  <c r="P27" i="34"/>
  <c r="N27" i="34"/>
  <c r="M27" i="34"/>
  <c r="B27" i="34"/>
  <c r="A27" i="34"/>
  <c r="BB26" i="34"/>
  <c r="BA18" i="34"/>
  <c r="BA26" i="34"/>
  <c r="AZ18" i="34"/>
  <c r="AZ26" i="34"/>
  <c r="AY18" i="34"/>
  <c r="AY26" i="34"/>
  <c r="AV26" i="34"/>
  <c r="AU26" i="34"/>
  <c r="K26" i="34"/>
  <c r="T26" i="34"/>
  <c r="AM26" i="34"/>
  <c r="AL26" i="34"/>
  <c r="AK26" i="34"/>
  <c r="AE26" i="34"/>
  <c r="AJ26" i="34"/>
  <c r="AI26" i="34"/>
  <c r="AH26" i="34"/>
  <c r="AG26" i="34"/>
  <c r="AF26" i="34"/>
  <c r="S26" i="34"/>
  <c r="AD26" i="34"/>
  <c r="AB26" i="34"/>
  <c r="AA26" i="34"/>
  <c r="Z26" i="34"/>
  <c r="Y26" i="34"/>
  <c r="V26" i="34"/>
  <c r="R26" i="34"/>
  <c r="P26" i="34"/>
  <c r="N26" i="34"/>
  <c r="M26" i="34"/>
  <c r="B26" i="34"/>
  <c r="A26" i="34"/>
  <c r="K25" i="34"/>
  <c r="T25" i="34"/>
  <c r="AM25" i="34"/>
  <c r="AL25" i="34"/>
  <c r="AK25" i="34"/>
  <c r="AE25" i="34"/>
  <c r="AJ25" i="34"/>
  <c r="AI25" i="34"/>
  <c r="AH25" i="34"/>
  <c r="AG25" i="34"/>
  <c r="AF25" i="34"/>
  <c r="S25" i="34"/>
  <c r="AD25" i="34"/>
  <c r="AB25" i="34"/>
  <c r="AA25" i="34"/>
  <c r="Z25" i="34"/>
  <c r="Y25" i="34"/>
  <c r="V25" i="34"/>
  <c r="R25" i="34"/>
  <c r="P25" i="34"/>
  <c r="N25" i="34"/>
  <c r="M25" i="34"/>
  <c r="B25" i="34"/>
  <c r="A25" i="34"/>
  <c r="T24" i="34"/>
  <c r="AM24" i="34"/>
  <c r="AL24" i="34"/>
  <c r="AK24" i="34"/>
  <c r="AE24" i="34"/>
  <c r="AJ24" i="34"/>
  <c r="AI24" i="34"/>
  <c r="AH24" i="34"/>
  <c r="AG24" i="34"/>
  <c r="AF24" i="34"/>
  <c r="AD24" i="34"/>
  <c r="AB24" i="34"/>
  <c r="AA24" i="34"/>
  <c r="Z24" i="34"/>
  <c r="Y24" i="34"/>
  <c r="V24" i="34"/>
  <c r="R24" i="34"/>
  <c r="P24" i="34"/>
  <c r="N24" i="34"/>
  <c r="M24" i="34"/>
  <c r="B24" i="34"/>
  <c r="A24" i="34"/>
  <c r="K23" i="34"/>
  <c r="T23" i="34"/>
  <c r="AM23" i="34"/>
  <c r="AL23" i="34"/>
  <c r="AK23" i="34"/>
  <c r="AE23" i="34"/>
  <c r="AJ23" i="34"/>
  <c r="AI23" i="34"/>
  <c r="AH23" i="34"/>
  <c r="AG23" i="34"/>
  <c r="AF23" i="34"/>
  <c r="S23" i="34"/>
  <c r="AD23" i="34"/>
  <c r="AB23" i="34"/>
  <c r="AA23" i="34"/>
  <c r="Z23" i="34"/>
  <c r="Y23" i="34"/>
  <c r="V23" i="34"/>
  <c r="R23" i="34"/>
  <c r="P23" i="34"/>
  <c r="N23" i="34"/>
  <c r="M23" i="34"/>
  <c r="B23" i="34"/>
  <c r="A23" i="34"/>
  <c r="AZ22" i="34"/>
  <c r="K22" i="34"/>
  <c r="T22" i="34"/>
  <c r="AM22" i="34"/>
  <c r="AL22" i="34"/>
  <c r="AK22" i="34"/>
  <c r="AE22" i="34"/>
  <c r="AJ22" i="34"/>
  <c r="AI22" i="34"/>
  <c r="AH22" i="34"/>
  <c r="AG22" i="34"/>
  <c r="AF22" i="34"/>
  <c r="S22" i="34"/>
  <c r="AD22" i="34"/>
  <c r="AB22" i="34"/>
  <c r="AA22" i="34"/>
  <c r="Z22" i="34"/>
  <c r="Y22" i="34"/>
  <c r="V22" i="34"/>
  <c r="R22" i="34"/>
  <c r="P22" i="34"/>
  <c r="N22" i="34"/>
  <c r="M22" i="34"/>
  <c r="B22" i="34"/>
  <c r="A22" i="34"/>
  <c r="BB21" i="34"/>
  <c r="AV21" i="34"/>
  <c r="K21" i="34"/>
  <c r="T21" i="34"/>
  <c r="AM21" i="34"/>
  <c r="AL21" i="34"/>
  <c r="AK21" i="34"/>
  <c r="AE21" i="34"/>
  <c r="AJ21" i="34"/>
  <c r="AI21" i="34"/>
  <c r="AH21" i="34"/>
  <c r="AG21" i="34"/>
  <c r="AF21" i="34"/>
  <c r="S21" i="34"/>
  <c r="AD21" i="34"/>
  <c r="AB21" i="34"/>
  <c r="AA21" i="34"/>
  <c r="Z21" i="34"/>
  <c r="Y21" i="34"/>
  <c r="V21" i="34"/>
  <c r="R21" i="34"/>
  <c r="P21" i="34"/>
  <c r="N21" i="34"/>
  <c r="M21" i="34"/>
  <c r="B21" i="34"/>
  <c r="A21" i="34"/>
  <c r="K20" i="34"/>
  <c r="T20" i="34"/>
  <c r="AM20" i="34"/>
  <c r="AL20" i="34"/>
  <c r="AK20" i="34"/>
  <c r="AE20" i="34"/>
  <c r="AJ20" i="34"/>
  <c r="AI20" i="34"/>
  <c r="AH20" i="34"/>
  <c r="AG20" i="34"/>
  <c r="AF20" i="34"/>
  <c r="S20" i="34"/>
  <c r="AD20" i="34"/>
  <c r="AB20" i="34"/>
  <c r="AA20" i="34"/>
  <c r="Z20" i="34"/>
  <c r="Y20" i="34"/>
  <c r="V20" i="34"/>
  <c r="R20" i="34"/>
  <c r="P20" i="34"/>
  <c r="N20" i="34"/>
  <c r="M20" i="34"/>
  <c r="B20" i="34"/>
  <c r="A20" i="34"/>
  <c r="K19" i="34"/>
  <c r="T19" i="34"/>
  <c r="AM19" i="34"/>
  <c r="AL19" i="34"/>
  <c r="AK19" i="34"/>
  <c r="AE19" i="34"/>
  <c r="AJ19" i="34"/>
  <c r="AI19" i="34"/>
  <c r="AH19" i="34"/>
  <c r="AG19" i="34"/>
  <c r="AF19" i="34"/>
  <c r="S19" i="34"/>
  <c r="AD19" i="34"/>
  <c r="AB19" i="34"/>
  <c r="AA19" i="34"/>
  <c r="Z19" i="34"/>
  <c r="Y19" i="34"/>
  <c r="V19" i="34"/>
  <c r="R19" i="34"/>
  <c r="P19" i="34"/>
  <c r="N19" i="34"/>
  <c r="M19" i="34"/>
  <c r="B19" i="34"/>
  <c r="A19" i="34"/>
  <c r="K18" i="34"/>
  <c r="T18" i="34"/>
  <c r="AM18" i="34"/>
  <c r="AL18" i="34"/>
  <c r="AK18" i="34"/>
  <c r="AE18" i="34"/>
  <c r="AJ18" i="34"/>
  <c r="AI18" i="34"/>
  <c r="AH18" i="34"/>
  <c r="AG18" i="34"/>
  <c r="AF18" i="34"/>
  <c r="S18" i="34"/>
  <c r="AD18" i="34"/>
  <c r="AB18" i="34"/>
  <c r="AA18" i="34"/>
  <c r="Z18" i="34"/>
  <c r="Y18" i="34"/>
  <c r="V18" i="34"/>
  <c r="R18" i="34"/>
  <c r="P18" i="34"/>
  <c r="N18" i="34"/>
  <c r="M18" i="34"/>
  <c r="B18" i="34"/>
  <c r="A18" i="34"/>
  <c r="K17" i="34"/>
  <c r="T17" i="34"/>
  <c r="AM17" i="34"/>
  <c r="AL17" i="34"/>
  <c r="AK17" i="34"/>
  <c r="AE17" i="34"/>
  <c r="AJ17" i="34"/>
  <c r="AI17" i="34"/>
  <c r="AH17" i="34"/>
  <c r="AG17" i="34"/>
  <c r="AF17" i="34"/>
  <c r="S17" i="34"/>
  <c r="AD17" i="34"/>
  <c r="AB17" i="34"/>
  <c r="AA17" i="34"/>
  <c r="Z17" i="34"/>
  <c r="Y17" i="34"/>
  <c r="V17" i="34"/>
  <c r="R17" i="34"/>
  <c r="P17" i="34"/>
  <c r="N17" i="34"/>
  <c r="M17" i="34"/>
  <c r="B17" i="34"/>
  <c r="A17" i="34"/>
  <c r="K16" i="34"/>
  <c r="T16" i="34"/>
  <c r="AM16" i="34"/>
  <c r="AL16" i="34"/>
  <c r="AK16" i="34"/>
  <c r="AE16" i="34"/>
  <c r="AJ16" i="34"/>
  <c r="AI16" i="34"/>
  <c r="AH16" i="34"/>
  <c r="AG16" i="34"/>
  <c r="AF16" i="34"/>
  <c r="S16" i="34"/>
  <c r="AD16" i="34"/>
  <c r="AB16" i="34"/>
  <c r="AA16" i="34"/>
  <c r="Z16" i="34"/>
  <c r="Y16" i="34"/>
  <c r="V16" i="34"/>
  <c r="R16" i="34"/>
  <c r="P16" i="34"/>
  <c r="N16" i="34"/>
  <c r="M16" i="34"/>
  <c r="B16" i="34"/>
  <c r="A16" i="34"/>
  <c r="K15" i="34"/>
  <c r="T15" i="34"/>
  <c r="AM15" i="34"/>
  <c r="AL15" i="34"/>
  <c r="AK15" i="34"/>
  <c r="AE15" i="34"/>
  <c r="AJ15" i="34"/>
  <c r="AI15" i="34"/>
  <c r="AH15" i="34"/>
  <c r="AG15" i="34"/>
  <c r="AF15" i="34"/>
  <c r="S15" i="34"/>
  <c r="AD15" i="34"/>
  <c r="AB15" i="34"/>
  <c r="AA15" i="34"/>
  <c r="Z15" i="34"/>
  <c r="Y15" i="34"/>
  <c r="V15" i="34"/>
  <c r="R15" i="34"/>
  <c r="P15" i="34"/>
  <c r="N15" i="34"/>
  <c r="M15" i="34"/>
  <c r="B15" i="34"/>
  <c r="A15" i="34"/>
  <c r="AT14" i="34"/>
  <c r="K14" i="34"/>
  <c r="T14" i="34"/>
  <c r="AM14" i="34"/>
  <c r="AL14" i="34"/>
  <c r="AK14" i="34"/>
  <c r="AE14" i="34"/>
  <c r="AJ14" i="34"/>
  <c r="AI14" i="34"/>
  <c r="AH14" i="34"/>
  <c r="AG14" i="34"/>
  <c r="AF14" i="34"/>
  <c r="S14" i="34"/>
  <c r="AD14" i="34"/>
  <c r="AB14" i="34"/>
  <c r="AA14" i="34"/>
  <c r="Z14" i="34"/>
  <c r="Y14" i="34"/>
  <c r="V14" i="34"/>
  <c r="R14" i="34"/>
  <c r="P14" i="34"/>
  <c r="N14" i="34"/>
  <c r="M14" i="34"/>
  <c r="B14" i="34"/>
  <c r="A14" i="34"/>
  <c r="AV10" i="34"/>
  <c r="AU10" i="34"/>
  <c r="AT10" i="34"/>
  <c r="AV11" i="34"/>
  <c r="AU11" i="34"/>
  <c r="AT11" i="34"/>
  <c r="AV12" i="34"/>
  <c r="AU12" i="34"/>
  <c r="AT12" i="34"/>
  <c r="AV13" i="34"/>
  <c r="K13" i="34"/>
  <c r="T13" i="34"/>
  <c r="AM13" i="34"/>
  <c r="AL13" i="34"/>
  <c r="AK13" i="34"/>
  <c r="AE13" i="34"/>
  <c r="AJ13" i="34"/>
  <c r="AI13" i="34"/>
  <c r="AH13" i="34"/>
  <c r="AG13" i="34"/>
  <c r="AF13" i="34"/>
  <c r="S13" i="34"/>
  <c r="AD13" i="34"/>
  <c r="AB13" i="34"/>
  <c r="AA13" i="34"/>
  <c r="Z13" i="34"/>
  <c r="Y13" i="34"/>
  <c r="V13" i="34"/>
  <c r="R13" i="34"/>
  <c r="P13" i="34"/>
  <c r="N13" i="34"/>
  <c r="M13" i="34"/>
  <c r="B13" i="34"/>
  <c r="A13" i="34"/>
  <c r="K12" i="34"/>
  <c r="T12" i="34"/>
  <c r="AM12" i="34"/>
  <c r="AL12" i="34"/>
  <c r="AK12" i="34"/>
  <c r="AE12" i="34"/>
  <c r="AJ12" i="34"/>
  <c r="AI12" i="34"/>
  <c r="AH12" i="34"/>
  <c r="AG12" i="34"/>
  <c r="AF12" i="34"/>
  <c r="S12" i="34"/>
  <c r="AD12" i="34"/>
  <c r="AB12" i="34"/>
  <c r="AA12" i="34"/>
  <c r="Z12" i="34"/>
  <c r="Y12" i="34"/>
  <c r="V12" i="34"/>
  <c r="R12" i="34"/>
  <c r="P12" i="34"/>
  <c r="N12" i="34"/>
  <c r="M12" i="34"/>
  <c r="B12" i="34"/>
  <c r="A12" i="34"/>
  <c r="K11" i="34"/>
  <c r="T11" i="34"/>
  <c r="AM11" i="34"/>
  <c r="AL11" i="34"/>
  <c r="AK11" i="34"/>
  <c r="AE11" i="34"/>
  <c r="AJ11" i="34"/>
  <c r="AI11" i="34"/>
  <c r="AH11" i="34"/>
  <c r="AG11" i="34"/>
  <c r="AF11" i="34"/>
  <c r="S11" i="34"/>
  <c r="AD11" i="34"/>
  <c r="AB11" i="34"/>
  <c r="AA11" i="34"/>
  <c r="Z11" i="34"/>
  <c r="Y11" i="34"/>
  <c r="V11" i="34"/>
  <c r="R11" i="34"/>
  <c r="P11" i="34"/>
  <c r="N11" i="34"/>
  <c r="M11" i="34"/>
  <c r="B11" i="34"/>
  <c r="A11" i="34"/>
  <c r="K10" i="34"/>
  <c r="T10" i="34"/>
  <c r="AM10" i="34"/>
  <c r="AL10" i="34"/>
  <c r="AK10" i="34"/>
  <c r="AE10" i="34"/>
  <c r="AJ10" i="34"/>
  <c r="AI10" i="34"/>
  <c r="AH10" i="34"/>
  <c r="AG10" i="34"/>
  <c r="AF10" i="34"/>
  <c r="S10" i="34"/>
  <c r="AD10" i="34"/>
  <c r="AB10" i="34"/>
  <c r="AA10" i="34"/>
  <c r="Z10" i="34"/>
  <c r="Y10" i="34"/>
  <c r="V10" i="34"/>
  <c r="R10" i="34"/>
  <c r="P10" i="34"/>
  <c r="N10" i="34"/>
  <c r="M10" i="34"/>
  <c r="B10" i="34"/>
  <c r="A10" i="34"/>
  <c r="K9" i="34"/>
  <c r="T9" i="34"/>
  <c r="AM9" i="34"/>
  <c r="AL9" i="34"/>
  <c r="AK9" i="34"/>
  <c r="AE9" i="34"/>
  <c r="AJ9" i="34"/>
  <c r="AI9" i="34"/>
  <c r="AH9" i="34"/>
  <c r="AG9" i="34"/>
  <c r="AF9" i="34"/>
  <c r="S9" i="34"/>
  <c r="AD9" i="34"/>
  <c r="AB9" i="34"/>
  <c r="AA9" i="34"/>
  <c r="Z9" i="34"/>
  <c r="Y9" i="34"/>
  <c r="V9" i="34"/>
  <c r="R9" i="34"/>
  <c r="P9" i="34"/>
  <c r="N9" i="34"/>
  <c r="M9" i="34"/>
  <c r="B9" i="34"/>
  <c r="A9" i="34"/>
  <c r="K8" i="34"/>
  <c r="T8" i="34"/>
  <c r="AM8" i="34"/>
  <c r="AL8" i="34"/>
  <c r="AK8" i="34"/>
  <c r="AE8" i="34"/>
  <c r="AJ8" i="34"/>
  <c r="AI8" i="34"/>
  <c r="AH8" i="34"/>
  <c r="AG8" i="34"/>
  <c r="AF8" i="34"/>
  <c r="S8" i="34"/>
  <c r="AD8" i="34"/>
  <c r="AB8" i="34"/>
  <c r="AA8" i="34"/>
  <c r="Z8" i="34"/>
  <c r="Y8" i="34"/>
  <c r="V8" i="34"/>
  <c r="R8" i="34"/>
  <c r="P8" i="34"/>
  <c r="N8" i="34"/>
  <c r="M8" i="34"/>
  <c r="B8" i="34"/>
  <c r="A8" i="34"/>
  <c r="AI6" i="34"/>
  <c r="AH6" i="34"/>
  <c r="AG6" i="34"/>
  <c r="AF6" i="34"/>
  <c r="X6" i="34"/>
  <c r="W6" i="34"/>
  <c r="V6" i="34"/>
  <c r="U6" i="34"/>
  <c r="AH5" i="34"/>
  <c r="AG5" i="34"/>
  <c r="AF5" i="34"/>
  <c r="AH4" i="34"/>
  <c r="AG4" i="34"/>
  <c r="AF4" i="34"/>
  <c r="AH3" i="34"/>
  <c r="AG3" i="34"/>
  <c r="AF3" i="34"/>
  <c r="C8" i="20"/>
  <c r="F8" i="20"/>
  <c r="C9" i="20"/>
  <c r="G9" i="20"/>
  <c r="C10" i="20"/>
  <c r="G10" i="20"/>
  <c r="C11" i="20"/>
  <c r="G11" i="20"/>
  <c r="C12" i="20"/>
  <c r="G12" i="20"/>
  <c r="C13" i="20"/>
  <c r="G13" i="20"/>
  <c r="C14" i="20"/>
  <c r="G14" i="20"/>
  <c r="C15" i="20"/>
  <c r="G15" i="20"/>
  <c r="C16" i="20"/>
  <c r="G16" i="20"/>
  <c r="C17" i="20"/>
  <c r="G17" i="20"/>
  <c r="C18" i="20"/>
  <c r="G18" i="20"/>
  <c r="C19" i="20"/>
  <c r="G19" i="20"/>
  <c r="C20" i="20"/>
  <c r="G20" i="20"/>
  <c r="C21" i="20"/>
  <c r="G21" i="20"/>
  <c r="C22" i="20"/>
  <c r="G22" i="20"/>
  <c r="C23" i="20"/>
  <c r="G23" i="20"/>
  <c r="C24" i="20"/>
  <c r="G24" i="20"/>
  <c r="C25" i="20"/>
  <c r="G25" i="20"/>
  <c r="C26" i="20"/>
  <c r="G26" i="20"/>
  <c r="C27" i="20"/>
  <c r="G27" i="20"/>
  <c r="C28" i="20"/>
  <c r="G28" i="20"/>
  <c r="C29" i="20"/>
  <c r="G29" i="20"/>
  <c r="C30" i="20"/>
  <c r="G30" i="20"/>
  <c r="C31" i="20"/>
  <c r="G31" i="20"/>
  <c r="C32" i="20"/>
  <c r="G32" i="20"/>
  <c r="C33" i="20"/>
  <c r="G33" i="20"/>
  <c r="C34" i="20"/>
  <c r="G34" i="20"/>
  <c r="C35" i="20"/>
  <c r="G35" i="20"/>
  <c r="C36" i="20"/>
  <c r="G36" i="20"/>
  <c r="C37" i="20"/>
  <c r="G37" i="20"/>
  <c r="C38" i="20"/>
  <c r="G38" i="20"/>
  <c r="C39" i="20"/>
  <c r="G39" i="20"/>
  <c r="C40" i="20"/>
  <c r="G40" i="20"/>
  <c r="C41" i="20"/>
  <c r="G41" i="20"/>
  <c r="C42" i="20"/>
  <c r="G42" i="20"/>
  <c r="C43" i="20"/>
  <c r="G43" i="20"/>
  <c r="C44" i="20"/>
  <c r="G44" i="20"/>
  <c r="C45" i="20"/>
  <c r="G45" i="20"/>
  <c r="C46" i="20"/>
  <c r="G46" i="20"/>
  <c r="C47" i="20"/>
  <c r="G47" i="20"/>
  <c r="C48" i="20"/>
  <c r="G48" i="20"/>
  <c r="C49" i="20"/>
  <c r="G49" i="20"/>
  <c r="C50" i="20"/>
  <c r="G50" i="20"/>
  <c r="C51" i="20"/>
  <c r="G51" i="20"/>
  <c r="C52" i="20"/>
  <c r="G52" i="20"/>
  <c r="C53" i="20"/>
  <c r="G53" i="20"/>
  <c r="C54" i="20"/>
  <c r="G54" i="20"/>
  <c r="C55" i="20"/>
  <c r="G55" i="20"/>
  <c r="C56" i="20"/>
  <c r="G56" i="20"/>
  <c r="C57" i="20"/>
  <c r="G57" i="20"/>
  <c r="C58" i="20"/>
  <c r="G58" i="20"/>
  <c r="C59" i="20"/>
  <c r="G59" i="20"/>
  <c r="C60" i="20"/>
  <c r="G60" i="20"/>
  <c r="C61" i="20"/>
  <c r="G61" i="20"/>
  <c r="C62" i="20"/>
  <c r="G62" i="20"/>
  <c r="C63" i="20"/>
  <c r="G63" i="20"/>
  <c r="C64" i="20"/>
  <c r="G64" i="20"/>
  <c r="C65" i="20"/>
  <c r="G65" i="20"/>
  <c r="C66" i="20"/>
  <c r="G66" i="20"/>
  <c r="C67" i="20"/>
  <c r="G67" i="20"/>
  <c r="C68" i="20"/>
  <c r="G68" i="20"/>
  <c r="C69" i="20"/>
  <c r="G69" i="20"/>
  <c r="C70" i="20"/>
  <c r="G70" i="20"/>
  <c r="C71" i="20"/>
  <c r="G71" i="20"/>
  <c r="C72" i="20"/>
  <c r="G72" i="20"/>
  <c r="C73" i="20"/>
  <c r="G73" i="20"/>
  <c r="C74" i="20"/>
  <c r="G74" i="20"/>
  <c r="C75" i="20"/>
  <c r="G75" i="20"/>
  <c r="C76" i="20"/>
  <c r="G76" i="20"/>
  <c r="C77" i="20"/>
  <c r="G77" i="20"/>
  <c r="C78" i="20"/>
  <c r="G78" i="20"/>
  <c r="C79" i="20"/>
  <c r="G79" i="20"/>
  <c r="C80" i="20"/>
  <c r="G80" i="20"/>
  <c r="C81" i="20"/>
  <c r="G81" i="20"/>
  <c r="C82" i="20"/>
  <c r="G82" i="20"/>
  <c r="C83" i="20"/>
  <c r="G83" i="20"/>
  <c r="C84" i="20"/>
  <c r="G84" i="20"/>
  <c r="C85" i="20"/>
  <c r="G85" i="20"/>
  <c r="C86" i="20"/>
  <c r="G86" i="20"/>
  <c r="C87" i="20"/>
  <c r="G87" i="20"/>
  <c r="C88" i="20"/>
  <c r="G88" i="20"/>
  <c r="C89" i="20"/>
  <c r="G89" i="20"/>
  <c r="C90" i="20"/>
  <c r="G90" i="20"/>
  <c r="C91" i="20"/>
  <c r="G91" i="20"/>
  <c r="C92" i="20"/>
  <c r="G92" i="20"/>
  <c r="C93" i="20"/>
  <c r="G93" i="20"/>
  <c r="C94" i="20"/>
  <c r="G94" i="20"/>
  <c r="C95" i="20"/>
  <c r="G95" i="20"/>
  <c r="C96" i="20"/>
  <c r="G96" i="20"/>
  <c r="C97" i="20"/>
  <c r="G97" i="20"/>
  <c r="C98" i="20"/>
  <c r="G98" i="20"/>
  <c r="C99" i="20"/>
  <c r="G99" i="20"/>
  <c r="C100" i="20"/>
  <c r="G100" i="20"/>
  <c r="C101" i="20"/>
  <c r="G101" i="20"/>
  <c r="C102" i="20"/>
  <c r="G102" i="20"/>
  <c r="C103" i="20"/>
  <c r="G103" i="20"/>
  <c r="C104" i="20"/>
  <c r="G104" i="20"/>
  <c r="C105" i="20"/>
  <c r="G105" i="20"/>
  <c r="C106" i="20"/>
  <c r="G106" i="20"/>
  <c r="C107" i="20"/>
  <c r="G107" i="20"/>
  <c r="C108" i="20"/>
  <c r="G108" i="20"/>
  <c r="C109" i="20"/>
  <c r="G109" i="20"/>
  <c r="C110" i="20"/>
  <c r="G110" i="20"/>
  <c r="C111" i="20"/>
  <c r="G111" i="20"/>
  <c r="C112" i="20"/>
  <c r="G112" i="20"/>
  <c r="C113" i="20"/>
  <c r="G113" i="20"/>
  <c r="C114" i="20"/>
  <c r="G114" i="20"/>
  <c r="C115" i="20"/>
  <c r="G115" i="20"/>
  <c r="C116" i="20"/>
  <c r="G116" i="20"/>
  <c r="C117" i="20"/>
  <c r="G117" i="20"/>
  <c r="C118" i="20"/>
  <c r="G118" i="20"/>
  <c r="C119" i="20"/>
  <c r="G119" i="20"/>
  <c r="C120" i="20"/>
  <c r="G120" i="20"/>
  <c r="C121" i="20"/>
  <c r="G121" i="20"/>
  <c r="C122" i="20"/>
  <c r="G122" i="20"/>
  <c r="C123" i="20"/>
  <c r="G123" i="20"/>
  <c r="C124" i="20"/>
  <c r="G124" i="20"/>
  <c r="C125" i="20"/>
  <c r="G125" i="20"/>
  <c r="C126" i="20"/>
  <c r="G126" i="20"/>
  <c r="C127" i="20"/>
  <c r="G127" i="20"/>
  <c r="C128" i="20"/>
  <c r="G128" i="20"/>
  <c r="C129" i="20"/>
  <c r="G129" i="20"/>
  <c r="C130" i="20"/>
  <c r="G130" i="20"/>
  <c r="C131" i="20"/>
  <c r="G131" i="20"/>
  <c r="C132" i="20"/>
  <c r="G132" i="20"/>
  <c r="C133" i="20"/>
  <c r="G133" i="20"/>
  <c r="C134" i="20"/>
  <c r="G134" i="20"/>
  <c r="C135" i="20"/>
  <c r="G135" i="20"/>
  <c r="C136" i="20"/>
  <c r="G136" i="20"/>
  <c r="C137" i="20"/>
  <c r="G137" i="20"/>
  <c r="C138" i="20"/>
  <c r="G138" i="20"/>
  <c r="C139" i="20"/>
  <c r="G139" i="20"/>
  <c r="C140" i="20"/>
  <c r="G140" i="20"/>
  <c r="C141" i="20"/>
  <c r="G141" i="20"/>
  <c r="C142" i="20"/>
  <c r="G142" i="20"/>
  <c r="C143" i="20"/>
  <c r="G143" i="20"/>
  <c r="C144" i="20"/>
  <c r="G144" i="20"/>
  <c r="C145" i="20"/>
  <c r="G145" i="20"/>
  <c r="C146" i="20"/>
  <c r="G146" i="20"/>
  <c r="C147" i="20"/>
  <c r="G147" i="20"/>
  <c r="C148" i="20"/>
  <c r="G148" i="20"/>
  <c r="C149" i="20"/>
  <c r="G149" i="20"/>
  <c r="C150" i="20"/>
  <c r="G150" i="20"/>
  <c r="C151" i="20"/>
  <c r="G151" i="20"/>
  <c r="C152" i="20"/>
  <c r="G152" i="20"/>
  <c r="C153" i="20"/>
  <c r="G153" i="20"/>
  <c r="C154" i="20"/>
  <c r="G154" i="20"/>
  <c r="C155" i="20"/>
  <c r="G155" i="20"/>
  <c r="C156" i="20"/>
  <c r="G156" i="20"/>
  <c r="C157" i="20"/>
  <c r="G157" i="20"/>
  <c r="C158" i="20"/>
  <c r="G158" i="20"/>
  <c r="C159" i="20"/>
  <c r="G159" i="20"/>
  <c r="C160" i="20"/>
  <c r="G160" i="20"/>
  <c r="C161" i="20"/>
  <c r="G161" i="20"/>
  <c r="C162" i="20"/>
  <c r="G162" i="20"/>
  <c r="C163" i="20"/>
  <c r="G163" i="20"/>
  <c r="C164" i="20"/>
  <c r="G164" i="20"/>
  <c r="C165" i="20"/>
  <c r="G165" i="20"/>
  <c r="C166" i="20"/>
  <c r="G166" i="20"/>
  <c r="C167" i="20"/>
  <c r="G167" i="20"/>
  <c r="C168" i="20"/>
  <c r="G168" i="20"/>
  <c r="C169" i="20"/>
  <c r="G169" i="20"/>
  <c r="C170" i="20"/>
  <c r="G170" i="20"/>
  <c r="C171" i="20"/>
  <c r="G171" i="20"/>
  <c r="C172" i="20"/>
  <c r="G172" i="20"/>
  <c r="C173" i="20"/>
  <c r="G173" i="20"/>
  <c r="C174" i="20"/>
  <c r="G174" i="20"/>
  <c r="C175" i="20"/>
  <c r="G175" i="20"/>
  <c r="C176" i="20"/>
  <c r="G176" i="20"/>
  <c r="C177" i="20"/>
  <c r="G177" i="20"/>
  <c r="C178" i="20"/>
  <c r="G178" i="20"/>
  <c r="C179" i="20"/>
  <c r="G179" i="20"/>
  <c r="C180" i="20"/>
  <c r="G180" i="20"/>
  <c r="C181" i="20"/>
  <c r="G181" i="20"/>
  <c r="C182" i="20"/>
  <c r="G182" i="20"/>
  <c r="C183" i="20"/>
  <c r="G183" i="20"/>
  <c r="C184" i="20"/>
  <c r="G184" i="20"/>
  <c r="C185" i="20"/>
  <c r="G185" i="20"/>
  <c r="C186" i="20"/>
  <c r="G186" i="20"/>
  <c r="C187" i="20"/>
  <c r="G187" i="20"/>
  <c r="C188" i="20"/>
  <c r="G188" i="20"/>
  <c r="C189" i="20"/>
  <c r="G189" i="20"/>
  <c r="C190" i="20"/>
  <c r="G190" i="20"/>
  <c r="G8" i="20"/>
  <c r="C8" i="33"/>
  <c r="C9" i="33"/>
  <c r="G9" i="33"/>
  <c r="C10" i="33"/>
  <c r="G10" i="33"/>
  <c r="C11" i="33"/>
  <c r="G11" i="33"/>
  <c r="C12" i="33"/>
  <c r="G12" i="33"/>
  <c r="C13" i="33"/>
  <c r="G13" i="33"/>
  <c r="C14" i="33"/>
  <c r="G14" i="33"/>
  <c r="C15" i="33"/>
  <c r="G15" i="33"/>
  <c r="C16" i="33"/>
  <c r="G16" i="33"/>
  <c r="C17" i="33"/>
  <c r="G17" i="33"/>
  <c r="C18" i="33"/>
  <c r="G18" i="33"/>
  <c r="C19" i="33"/>
  <c r="G19" i="33"/>
  <c r="C20" i="33"/>
  <c r="G20" i="33"/>
  <c r="C21" i="33"/>
  <c r="G21" i="33"/>
  <c r="C22" i="33"/>
  <c r="G22" i="33"/>
  <c r="C23" i="33"/>
  <c r="G23" i="33"/>
  <c r="C24" i="33"/>
  <c r="G24" i="33"/>
  <c r="C25" i="33"/>
  <c r="G25" i="33"/>
  <c r="C26" i="33"/>
  <c r="G26" i="33"/>
  <c r="C27" i="33"/>
  <c r="G27" i="33"/>
  <c r="C28" i="33"/>
  <c r="G28" i="33"/>
  <c r="C29" i="33"/>
  <c r="G29" i="33"/>
  <c r="C30" i="33"/>
  <c r="G30" i="33"/>
  <c r="C31" i="33"/>
  <c r="G31" i="33"/>
  <c r="C32" i="33"/>
  <c r="G32" i="33"/>
  <c r="C33" i="33"/>
  <c r="G33" i="33"/>
  <c r="C34" i="33"/>
  <c r="G34" i="33"/>
  <c r="C35" i="33"/>
  <c r="G35" i="33"/>
  <c r="C36" i="33"/>
  <c r="G36" i="33"/>
  <c r="C37" i="33"/>
  <c r="G37" i="33"/>
  <c r="C38" i="33"/>
  <c r="G38" i="33"/>
  <c r="C39" i="33"/>
  <c r="G39" i="33"/>
  <c r="C40" i="33"/>
  <c r="G40" i="33"/>
  <c r="C41" i="33"/>
  <c r="G41" i="33"/>
  <c r="C42" i="33"/>
  <c r="G42" i="33"/>
  <c r="C43" i="33"/>
  <c r="G43" i="33"/>
  <c r="C44" i="33"/>
  <c r="G44" i="33"/>
  <c r="C45" i="33"/>
  <c r="G45" i="33"/>
  <c r="C46" i="33"/>
  <c r="G46" i="33"/>
  <c r="C47" i="33"/>
  <c r="G47" i="33"/>
  <c r="C48" i="33"/>
  <c r="G48" i="33"/>
  <c r="C49" i="33"/>
  <c r="G49" i="33"/>
  <c r="C50" i="33"/>
  <c r="G50" i="33"/>
  <c r="C51" i="33"/>
  <c r="G51" i="33"/>
  <c r="C52" i="33"/>
  <c r="G52" i="33"/>
  <c r="C53" i="33"/>
  <c r="G53" i="33"/>
  <c r="C54" i="33"/>
  <c r="G54" i="33"/>
  <c r="C55" i="33"/>
  <c r="G55" i="33"/>
  <c r="C56" i="33"/>
  <c r="G56" i="33"/>
  <c r="C57" i="33"/>
  <c r="G57" i="33"/>
  <c r="C58" i="33"/>
  <c r="G58" i="33"/>
  <c r="C59" i="33"/>
  <c r="G59" i="33"/>
  <c r="C60" i="33"/>
  <c r="G60" i="33"/>
  <c r="C61" i="33"/>
  <c r="G61" i="33"/>
  <c r="C62" i="33"/>
  <c r="G62" i="33"/>
  <c r="C63" i="33"/>
  <c r="G63" i="33"/>
  <c r="C64" i="33"/>
  <c r="G64" i="33"/>
  <c r="C65" i="33"/>
  <c r="G65" i="33"/>
  <c r="C66" i="33"/>
  <c r="G66" i="33"/>
  <c r="C67" i="33"/>
  <c r="G67" i="33"/>
  <c r="C68" i="33"/>
  <c r="G68" i="33"/>
  <c r="C69" i="33"/>
  <c r="G69" i="33"/>
  <c r="C70" i="33"/>
  <c r="G70" i="33"/>
  <c r="C71" i="33"/>
  <c r="G71" i="33"/>
  <c r="C72" i="33"/>
  <c r="G72" i="33"/>
  <c r="C73" i="33"/>
  <c r="G73" i="33"/>
  <c r="C74" i="33"/>
  <c r="G74" i="33"/>
  <c r="C75" i="33"/>
  <c r="G75" i="33"/>
  <c r="C76" i="33"/>
  <c r="G76" i="33"/>
  <c r="C77" i="33"/>
  <c r="G77" i="33"/>
  <c r="C78" i="33"/>
  <c r="G78" i="33"/>
  <c r="C79" i="33"/>
  <c r="G79" i="33"/>
  <c r="C80" i="33"/>
  <c r="G80" i="33"/>
  <c r="C81" i="33"/>
  <c r="G81" i="33"/>
  <c r="C82" i="33"/>
  <c r="G82" i="33"/>
  <c r="C83" i="33"/>
  <c r="G83" i="33"/>
  <c r="C84" i="33"/>
  <c r="G84" i="33"/>
  <c r="C85" i="33"/>
  <c r="G85" i="33"/>
  <c r="C86" i="33"/>
  <c r="G86" i="33"/>
  <c r="C87" i="33"/>
  <c r="G87" i="33"/>
  <c r="C88" i="33"/>
  <c r="G88" i="33"/>
  <c r="C89" i="33"/>
  <c r="G89" i="33"/>
  <c r="C90" i="33"/>
  <c r="G90" i="33"/>
  <c r="C91" i="33"/>
  <c r="G91" i="33"/>
  <c r="C92" i="33"/>
  <c r="G92" i="33"/>
  <c r="C93" i="33"/>
  <c r="G93" i="33"/>
  <c r="C94" i="33"/>
  <c r="G94" i="33"/>
  <c r="C95" i="33"/>
  <c r="G95" i="33"/>
  <c r="C96" i="33"/>
  <c r="G96" i="33"/>
  <c r="C97" i="33"/>
  <c r="G97" i="33"/>
  <c r="C98" i="33"/>
  <c r="G98" i="33"/>
  <c r="C99" i="33"/>
  <c r="G99" i="33"/>
  <c r="C100" i="33"/>
  <c r="G100" i="33"/>
  <c r="C101" i="33"/>
  <c r="G101" i="33"/>
  <c r="C102" i="33"/>
  <c r="G102" i="33"/>
  <c r="C103" i="33"/>
  <c r="G103" i="33"/>
  <c r="C104" i="33"/>
  <c r="G104" i="33"/>
  <c r="C105" i="33"/>
  <c r="G105" i="33"/>
  <c r="C106" i="33"/>
  <c r="G106" i="33"/>
  <c r="C107" i="33"/>
  <c r="G107" i="33"/>
  <c r="C108" i="33"/>
  <c r="G108" i="33"/>
  <c r="C109" i="33"/>
  <c r="G109" i="33"/>
  <c r="C110" i="33"/>
  <c r="G110" i="33"/>
  <c r="C111" i="33"/>
  <c r="G111" i="33"/>
  <c r="C112" i="33"/>
  <c r="G112" i="33"/>
  <c r="C113" i="33"/>
  <c r="G113" i="33"/>
  <c r="C114" i="33"/>
  <c r="G114" i="33"/>
  <c r="C115" i="33"/>
  <c r="G115" i="33"/>
  <c r="C116" i="33"/>
  <c r="G116" i="33"/>
  <c r="C117" i="33"/>
  <c r="G117" i="33"/>
  <c r="C118" i="33"/>
  <c r="G118" i="33"/>
  <c r="C119" i="33"/>
  <c r="G119" i="33"/>
  <c r="C120" i="33"/>
  <c r="G120" i="33"/>
  <c r="C121" i="33"/>
  <c r="G121" i="33"/>
  <c r="C122" i="33"/>
  <c r="G122" i="33"/>
  <c r="C123" i="33"/>
  <c r="G123" i="33"/>
  <c r="C124" i="33"/>
  <c r="G124" i="33"/>
  <c r="C125" i="33"/>
  <c r="G125" i="33"/>
  <c r="C126" i="33"/>
  <c r="G126" i="33"/>
  <c r="C127" i="33"/>
  <c r="G127" i="33"/>
  <c r="C128" i="33"/>
  <c r="G128" i="33"/>
  <c r="C129" i="33"/>
  <c r="G129" i="33"/>
  <c r="C130" i="33"/>
  <c r="G130" i="33"/>
  <c r="C131" i="33"/>
  <c r="G131" i="33"/>
  <c r="C132" i="33"/>
  <c r="G132" i="33"/>
  <c r="C133" i="33"/>
  <c r="G133" i="33"/>
  <c r="C134" i="33"/>
  <c r="G134" i="33"/>
  <c r="C135" i="33"/>
  <c r="G135" i="33"/>
  <c r="C136" i="33"/>
  <c r="G136" i="33"/>
  <c r="C137" i="33"/>
  <c r="G137" i="33"/>
  <c r="C138" i="33"/>
  <c r="G138" i="33"/>
  <c r="G8" i="33"/>
  <c r="C8" i="32"/>
  <c r="C9" i="32"/>
  <c r="G9" i="32"/>
  <c r="C10" i="32"/>
  <c r="G10" i="32"/>
  <c r="C11" i="32"/>
  <c r="G11" i="32"/>
  <c r="C12" i="32"/>
  <c r="G12" i="32"/>
  <c r="C13" i="32"/>
  <c r="G13" i="32"/>
  <c r="C14" i="32"/>
  <c r="G14" i="32"/>
  <c r="C15" i="32"/>
  <c r="G15" i="32"/>
  <c r="C16" i="32"/>
  <c r="G16" i="32"/>
  <c r="C17" i="32"/>
  <c r="G17" i="32"/>
  <c r="C18" i="32"/>
  <c r="G18" i="32"/>
  <c r="C19" i="32"/>
  <c r="G19" i="32"/>
  <c r="C20" i="32"/>
  <c r="G20" i="32"/>
  <c r="C21" i="32"/>
  <c r="G21" i="32"/>
  <c r="C22" i="32"/>
  <c r="G22" i="32"/>
  <c r="C23" i="32"/>
  <c r="G23" i="32"/>
  <c r="C24" i="32"/>
  <c r="G24" i="32"/>
  <c r="C25" i="32"/>
  <c r="G25" i="32"/>
  <c r="C26" i="32"/>
  <c r="G26" i="32"/>
  <c r="C27" i="32"/>
  <c r="G27" i="32"/>
  <c r="C28" i="32"/>
  <c r="G28" i="32"/>
  <c r="C29" i="32"/>
  <c r="G29" i="32"/>
  <c r="C30" i="32"/>
  <c r="G30" i="32"/>
  <c r="C31" i="32"/>
  <c r="G31" i="32"/>
  <c r="C32" i="32"/>
  <c r="G32" i="32"/>
  <c r="C33" i="32"/>
  <c r="G33" i="32"/>
  <c r="C34" i="32"/>
  <c r="G34" i="32"/>
  <c r="C35" i="32"/>
  <c r="G35" i="32"/>
  <c r="C36" i="32"/>
  <c r="G36" i="32"/>
  <c r="C37" i="32"/>
  <c r="G37" i="32"/>
  <c r="C38" i="32"/>
  <c r="G38" i="32"/>
  <c r="C39" i="32"/>
  <c r="G39" i="32"/>
  <c r="C40" i="32"/>
  <c r="G40" i="32"/>
  <c r="C41" i="32"/>
  <c r="G41" i="32"/>
  <c r="C42" i="32"/>
  <c r="G42" i="32"/>
  <c r="C43" i="32"/>
  <c r="G43" i="32"/>
  <c r="C44" i="32"/>
  <c r="G44" i="32"/>
  <c r="C45" i="32"/>
  <c r="G45" i="32"/>
  <c r="C46" i="32"/>
  <c r="G46" i="32"/>
  <c r="C47" i="32"/>
  <c r="G47" i="32"/>
  <c r="C48" i="32"/>
  <c r="G48" i="32"/>
  <c r="C49" i="32"/>
  <c r="G49" i="32"/>
  <c r="C50" i="32"/>
  <c r="G50" i="32"/>
  <c r="C51" i="32"/>
  <c r="G51" i="32"/>
  <c r="C52" i="32"/>
  <c r="G52" i="32"/>
  <c r="C53" i="32"/>
  <c r="G53" i="32"/>
  <c r="C54" i="32"/>
  <c r="G54" i="32"/>
  <c r="C55" i="32"/>
  <c r="G55" i="32"/>
  <c r="C56" i="32"/>
  <c r="G56" i="32"/>
  <c r="C57" i="32"/>
  <c r="G57" i="32"/>
  <c r="C58" i="32"/>
  <c r="G58" i="32"/>
  <c r="C59" i="32"/>
  <c r="G59" i="32"/>
  <c r="C60" i="32"/>
  <c r="G60" i="32"/>
  <c r="C61" i="32"/>
  <c r="G61" i="32"/>
  <c r="C62" i="32"/>
  <c r="G62" i="32"/>
  <c r="C63" i="32"/>
  <c r="G63" i="32"/>
  <c r="C64" i="32"/>
  <c r="G64" i="32"/>
  <c r="C65" i="32"/>
  <c r="G65" i="32"/>
  <c r="C66" i="32"/>
  <c r="G66" i="32"/>
  <c r="C67" i="32"/>
  <c r="G67" i="32"/>
  <c r="C68" i="32"/>
  <c r="G68" i="32"/>
  <c r="C69" i="32"/>
  <c r="G69" i="32"/>
  <c r="C70" i="32"/>
  <c r="G70" i="32"/>
  <c r="C71" i="32"/>
  <c r="G71" i="32"/>
  <c r="C72" i="32"/>
  <c r="G72" i="32"/>
  <c r="C73" i="32"/>
  <c r="G73" i="32"/>
  <c r="C74" i="32"/>
  <c r="G74" i="32"/>
  <c r="C75" i="32"/>
  <c r="G75" i="32"/>
  <c r="C76" i="32"/>
  <c r="G76" i="32"/>
  <c r="C77" i="32"/>
  <c r="G77" i="32"/>
  <c r="C78" i="32"/>
  <c r="G78" i="32"/>
  <c r="C79" i="32"/>
  <c r="G79" i="32"/>
  <c r="C80" i="32"/>
  <c r="G80" i="32"/>
  <c r="C81" i="32"/>
  <c r="G81" i="32"/>
  <c r="C82" i="32"/>
  <c r="G82" i="32"/>
  <c r="C83" i="32"/>
  <c r="G83" i="32"/>
  <c r="C84" i="32"/>
  <c r="G84" i="32"/>
  <c r="C85" i="32"/>
  <c r="G85" i="32"/>
  <c r="C86" i="32"/>
  <c r="G86" i="32"/>
  <c r="C87" i="32"/>
  <c r="G87" i="32"/>
  <c r="C88" i="32"/>
  <c r="G88" i="32"/>
  <c r="C89" i="32"/>
  <c r="G89" i="32"/>
  <c r="C90" i="32"/>
  <c r="G90" i="32"/>
  <c r="C91" i="32"/>
  <c r="G91" i="32"/>
  <c r="C92" i="32"/>
  <c r="G92" i="32"/>
  <c r="C93" i="32"/>
  <c r="G93" i="32"/>
  <c r="C94" i="32"/>
  <c r="G94" i="32"/>
  <c r="C95" i="32"/>
  <c r="G95" i="32"/>
  <c r="C96" i="32"/>
  <c r="G96" i="32"/>
  <c r="C97" i="32"/>
  <c r="G97" i="32"/>
  <c r="C98" i="32"/>
  <c r="G98" i="32"/>
  <c r="C99" i="32"/>
  <c r="G99" i="32"/>
  <c r="C100" i="32"/>
  <c r="G100" i="32"/>
  <c r="C101" i="32"/>
  <c r="G101" i="32"/>
  <c r="C102" i="32"/>
  <c r="G102" i="32"/>
  <c r="C103" i="32"/>
  <c r="G103" i="32"/>
  <c r="C104" i="32"/>
  <c r="G104" i="32"/>
  <c r="C105" i="32"/>
  <c r="G105" i="32"/>
  <c r="C106" i="32"/>
  <c r="G106" i="32"/>
  <c r="C107" i="32"/>
  <c r="G107" i="32"/>
  <c r="C108" i="32"/>
  <c r="G108" i="32"/>
  <c r="C109" i="32"/>
  <c r="G109" i="32"/>
  <c r="C110" i="32"/>
  <c r="G110" i="32"/>
  <c r="C111" i="32"/>
  <c r="G111" i="32"/>
  <c r="C112" i="32"/>
  <c r="G112" i="32"/>
  <c r="C113" i="32"/>
  <c r="G113" i="32"/>
  <c r="C114" i="32"/>
  <c r="G114" i="32"/>
  <c r="C115" i="32"/>
  <c r="G115" i="32"/>
  <c r="C116" i="32"/>
  <c r="G116" i="32"/>
  <c r="C117" i="32"/>
  <c r="G117" i="32"/>
  <c r="C118" i="32"/>
  <c r="G118" i="32"/>
  <c r="C119" i="32"/>
  <c r="G119" i="32"/>
  <c r="C120" i="32"/>
  <c r="G120" i="32"/>
  <c r="C121" i="32"/>
  <c r="G121" i="32"/>
  <c r="C122" i="32"/>
  <c r="G122" i="32"/>
  <c r="G8" i="32"/>
  <c r="C8" i="31"/>
  <c r="C9" i="31"/>
  <c r="G9" i="31"/>
  <c r="C10" i="31"/>
  <c r="G10" i="31"/>
  <c r="C11" i="31"/>
  <c r="G11" i="31"/>
  <c r="C12" i="31"/>
  <c r="G12" i="31"/>
  <c r="C13" i="31"/>
  <c r="G13" i="31"/>
  <c r="C14" i="31"/>
  <c r="G14" i="31"/>
  <c r="C15" i="31"/>
  <c r="G15" i="31"/>
  <c r="C16" i="31"/>
  <c r="G16" i="31"/>
  <c r="C17" i="31"/>
  <c r="G17" i="31"/>
  <c r="C18" i="31"/>
  <c r="G18" i="31"/>
  <c r="C19" i="31"/>
  <c r="G19" i="31"/>
  <c r="C20" i="31"/>
  <c r="G20" i="31"/>
  <c r="C21" i="31"/>
  <c r="G21" i="31"/>
  <c r="C22" i="31"/>
  <c r="G22" i="31"/>
  <c r="C23" i="31"/>
  <c r="G23" i="31"/>
  <c r="C24" i="31"/>
  <c r="G24" i="31"/>
  <c r="C25" i="31"/>
  <c r="G25" i="31"/>
  <c r="C26" i="31"/>
  <c r="G26" i="31"/>
  <c r="C27" i="31"/>
  <c r="G27" i="31"/>
  <c r="C28" i="31"/>
  <c r="G28" i="31"/>
  <c r="C29" i="31"/>
  <c r="G29" i="31"/>
  <c r="C30" i="31"/>
  <c r="G30" i="31"/>
  <c r="C31" i="31"/>
  <c r="G31" i="31"/>
  <c r="C32" i="31"/>
  <c r="G32" i="31"/>
  <c r="C33" i="31"/>
  <c r="G33" i="31"/>
  <c r="C34" i="31"/>
  <c r="G34" i="31"/>
  <c r="C35" i="31"/>
  <c r="G35" i="31"/>
  <c r="C36" i="31"/>
  <c r="G36" i="31"/>
  <c r="C37" i="31"/>
  <c r="G37" i="31"/>
  <c r="C38" i="31"/>
  <c r="G38" i="31"/>
  <c r="C39" i="31"/>
  <c r="G39" i="31"/>
  <c r="C40" i="31"/>
  <c r="G40" i="31"/>
  <c r="C41" i="31"/>
  <c r="G41" i="31"/>
  <c r="C42" i="31"/>
  <c r="G42" i="31"/>
  <c r="C43" i="31"/>
  <c r="G43" i="31"/>
  <c r="C44" i="31"/>
  <c r="G44" i="31"/>
  <c r="C45" i="31"/>
  <c r="G45" i="31"/>
  <c r="C46" i="31"/>
  <c r="G46" i="31"/>
  <c r="C47" i="31"/>
  <c r="G47" i="31"/>
  <c r="C48" i="31"/>
  <c r="G48" i="31"/>
  <c r="C49" i="31"/>
  <c r="G49" i="31"/>
  <c r="C50" i="31"/>
  <c r="G50" i="31"/>
  <c r="C51" i="31"/>
  <c r="G51" i="31"/>
  <c r="C52" i="31"/>
  <c r="G52" i="31"/>
  <c r="C53" i="31"/>
  <c r="G53" i="31"/>
  <c r="C54" i="31"/>
  <c r="G54" i="31"/>
  <c r="C55" i="31"/>
  <c r="G55" i="31"/>
  <c r="C56" i="31"/>
  <c r="G56" i="31"/>
  <c r="C57" i="31"/>
  <c r="G57" i="31"/>
  <c r="C58" i="31"/>
  <c r="G58" i="31"/>
  <c r="C59" i="31"/>
  <c r="G59" i="31"/>
  <c r="C60" i="31"/>
  <c r="G60" i="31"/>
  <c r="C61" i="31"/>
  <c r="G61" i="31"/>
  <c r="C62" i="31"/>
  <c r="G62" i="31"/>
  <c r="C63" i="31"/>
  <c r="G63" i="31"/>
  <c r="C64" i="31"/>
  <c r="G64" i="31"/>
  <c r="C65" i="31"/>
  <c r="G65" i="31"/>
  <c r="C66" i="31"/>
  <c r="G66" i="31"/>
  <c r="C67" i="31"/>
  <c r="G67" i="31"/>
  <c r="C68" i="31"/>
  <c r="G68" i="31"/>
  <c r="C69" i="31"/>
  <c r="G69" i="31"/>
  <c r="C70" i="31"/>
  <c r="G70" i="31"/>
  <c r="C71" i="31"/>
  <c r="G71" i="31"/>
  <c r="C72" i="31"/>
  <c r="G72" i="31"/>
  <c r="C73" i="31"/>
  <c r="G73" i="31"/>
  <c r="C74" i="31"/>
  <c r="G74" i="31"/>
  <c r="C75" i="31"/>
  <c r="G75" i="31"/>
  <c r="C76" i="31"/>
  <c r="G76" i="31"/>
  <c r="C77" i="31"/>
  <c r="G77" i="31"/>
  <c r="C78" i="31"/>
  <c r="G78" i="31"/>
  <c r="C79" i="31"/>
  <c r="G79" i="31"/>
  <c r="C80" i="31"/>
  <c r="G80" i="31"/>
  <c r="C81" i="31"/>
  <c r="G81" i="31"/>
  <c r="C82" i="31"/>
  <c r="G82" i="31"/>
  <c r="C83" i="31"/>
  <c r="G83" i="31"/>
  <c r="C84" i="31"/>
  <c r="G84" i="31"/>
  <c r="C85" i="31"/>
  <c r="G85" i="31"/>
  <c r="C86" i="31"/>
  <c r="G86" i="31"/>
  <c r="C87" i="31"/>
  <c r="G87" i="31"/>
  <c r="C88" i="31"/>
  <c r="G88" i="31"/>
  <c r="C89" i="31"/>
  <c r="G89" i="31"/>
  <c r="C90" i="31"/>
  <c r="G90" i="31"/>
  <c r="C91" i="31"/>
  <c r="G91" i="31"/>
  <c r="C92" i="31"/>
  <c r="G92" i="31"/>
  <c r="C93" i="31"/>
  <c r="G93" i="31"/>
  <c r="C94" i="31"/>
  <c r="G94" i="31"/>
  <c r="C95" i="31"/>
  <c r="G95" i="31"/>
  <c r="C96" i="31"/>
  <c r="G96" i="31"/>
  <c r="C97" i="31"/>
  <c r="G97" i="31"/>
  <c r="C98" i="31"/>
  <c r="G98" i="31"/>
  <c r="C99" i="31"/>
  <c r="G99" i="31"/>
  <c r="C100" i="31"/>
  <c r="G100" i="31"/>
  <c r="C101" i="31"/>
  <c r="G101" i="31"/>
  <c r="C102" i="31"/>
  <c r="G102" i="31"/>
  <c r="C103" i="31"/>
  <c r="G103" i="31"/>
  <c r="C104" i="31"/>
  <c r="G104" i="31"/>
  <c r="C105" i="31"/>
  <c r="G105" i="31"/>
  <c r="C106" i="31"/>
  <c r="G106" i="31"/>
  <c r="C107" i="31"/>
  <c r="G107" i="31"/>
  <c r="C108" i="31"/>
  <c r="G108" i="31"/>
  <c r="C109" i="31"/>
  <c r="G109" i="31"/>
  <c r="C110" i="31"/>
  <c r="G110" i="31"/>
  <c r="C111" i="31"/>
  <c r="G111" i="31"/>
  <c r="C112" i="31"/>
  <c r="G112" i="31"/>
  <c r="C113" i="31"/>
  <c r="G113" i="31"/>
  <c r="C114" i="31"/>
  <c r="G114" i="31"/>
  <c r="C115" i="31"/>
  <c r="G115" i="31"/>
  <c r="C116" i="31"/>
  <c r="G116" i="31"/>
  <c r="C117" i="31"/>
  <c r="G117" i="31"/>
  <c r="C118" i="31"/>
  <c r="G118" i="31"/>
  <c r="C119" i="31"/>
  <c r="G119" i="31"/>
  <c r="C120" i="31"/>
  <c r="G120" i="31"/>
  <c r="C121" i="31"/>
  <c r="G121" i="31"/>
  <c r="C122" i="31"/>
  <c r="G122" i="31"/>
  <c r="C123" i="31"/>
  <c r="G123" i="31"/>
  <c r="C124" i="31"/>
  <c r="G124" i="31"/>
  <c r="C125" i="31"/>
  <c r="G125" i="31"/>
  <c r="C126" i="31"/>
  <c r="G126" i="31"/>
  <c r="C127" i="31"/>
  <c r="G127" i="31"/>
  <c r="C128" i="31"/>
  <c r="G128" i="31"/>
  <c r="C129" i="31"/>
  <c r="G129" i="31"/>
  <c r="C130" i="31"/>
  <c r="G130" i="31"/>
  <c r="C131" i="31"/>
  <c r="G131" i="31"/>
  <c r="C132" i="31"/>
  <c r="G132" i="31"/>
  <c r="C133" i="31"/>
  <c r="G133" i="31"/>
  <c r="C134" i="31"/>
  <c r="G134" i="31"/>
  <c r="C135" i="31"/>
  <c r="G135" i="31"/>
  <c r="C136" i="31"/>
  <c r="G136" i="31"/>
  <c r="C137" i="31"/>
  <c r="G137" i="31"/>
  <c r="C138" i="31"/>
  <c r="G138" i="31"/>
  <c r="C139" i="31"/>
  <c r="G139" i="31"/>
  <c r="C140" i="31"/>
  <c r="G140" i="31"/>
  <c r="C141" i="31"/>
  <c r="G141" i="31"/>
  <c r="C142" i="31"/>
  <c r="G142" i="31"/>
  <c r="C143" i="31"/>
  <c r="G143" i="31"/>
  <c r="C144" i="31"/>
  <c r="G144" i="31"/>
  <c r="C145" i="31"/>
  <c r="G145" i="31"/>
  <c r="C146" i="31"/>
  <c r="G146" i="31"/>
  <c r="C147" i="31"/>
  <c r="G147" i="31"/>
  <c r="C148" i="31"/>
  <c r="G148" i="31"/>
  <c r="C149" i="31"/>
  <c r="G149" i="31"/>
  <c r="C150" i="31"/>
  <c r="G150" i="31"/>
  <c r="C151" i="31"/>
  <c r="G151" i="31"/>
  <c r="C152" i="31"/>
  <c r="G152" i="31"/>
  <c r="C153" i="31"/>
  <c r="G153" i="31"/>
  <c r="C154" i="31"/>
  <c r="G154" i="31"/>
  <c r="C155" i="31"/>
  <c r="G155" i="31"/>
  <c r="C156" i="31"/>
  <c r="G156" i="31"/>
  <c r="C157" i="31"/>
  <c r="G157" i="31"/>
  <c r="C158" i="31"/>
  <c r="G158" i="31"/>
  <c r="C159" i="31"/>
  <c r="G159" i="31"/>
  <c r="C160" i="31"/>
  <c r="G160" i="31"/>
  <c r="C161" i="31"/>
  <c r="G161" i="31"/>
  <c r="C162" i="31"/>
  <c r="G162" i="31"/>
  <c r="C163" i="31"/>
  <c r="G163" i="31"/>
  <c r="C164" i="31"/>
  <c r="G164" i="31"/>
  <c r="C165" i="31"/>
  <c r="G165" i="31"/>
  <c r="C166" i="31"/>
  <c r="G166" i="31"/>
  <c r="C167" i="31"/>
  <c r="G167" i="31"/>
  <c r="C168" i="31"/>
  <c r="G168" i="31"/>
  <c r="C169" i="31"/>
  <c r="G169" i="31"/>
  <c r="C170" i="31"/>
  <c r="G170" i="31"/>
  <c r="C171" i="31"/>
  <c r="G171" i="31"/>
  <c r="G8" i="31"/>
  <c r="G87" i="25"/>
  <c r="F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F86" i="25"/>
  <c r="F85" i="25"/>
  <c r="F84" i="25"/>
  <c r="F83" i="25"/>
  <c r="F82" i="25"/>
  <c r="F81" i="25"/>
  <c r="F80" i="25"/>
  <c r="F79" i="25"/>
  <c r="F78" i="25"/>
  <c r="F77" i="25"/>
  <c r="F76" i="25"/>
  <c r="F75" i="25"/>
  <c r="F74" i="25"/>
  <c r="F73" i="25"/>
  <c r="F72" i="25"/>
  <c r="F71" i="25"/>
  <c r="F70" i="25"/>
  <c r="F69" i="25"/>
  <c r="F68" i="25"/>
  <c r="F67" i="25"/>
  <c r="F66" i="25"/>
  <c r="F65" i="25"/>
  <c r="F64" i="25"/>
  <c r="F63" i="25"/>
  <c r="F62" i="25"/>
  <c r="F61" i="25"/>
  <c r="F60" i="25"/>
  <c r="F59" i="25"/>
  <c r="F58" i="25"/>
  <c r="F57" i="25"/>
  <c r="F56" i="25"/>
  <c r="F55" i="25"/>
  <c r="F54" i="25"/>
  <c r="F53" i="25"/>
  <c r="F52" i="25"/>
  <c r="F51" i="25"/>
  <c r="F50" i="25"/>
  <c r="F49" i="25"/>
  <c r="F48" i="25"/>
  <c r="F47" i="25"/>
  <c r="F46" i="25"/>
  <c r="F45" i="25"/>
  <c r="F44" i="25"/>
  <c r="F43" i="25"/>
  <c r="F42" i="25"/>
  <c r="F41" i="25"/>
  <c r="F40" i="25"/>
  <c r="M8" i="27"/>
  <c r="Q8" i="27"/>
  <c r="F33" i="26"/>
  <c r="F32" i="26"/>
  <c r="F31" i="26"/>
  <c r="I3" i="19"/>
  <c r="F33" i="19"/>
  <c r="F32" i="19"/>
  <c r="F31" i="19"/>
  <c r="F28" i="26"/>
  <c r="F27" i="26"/>
  <c r="F26" i="26"/>
  <c r="F28" i="19"/>
  <c r="F27" i="19"/>
  <c r="F26" i="19"/>
  <c r="B272" i="33"/>
  <c r="A272" i="33"/>
  <c r="P271" i="33"/>
  <c r="B271" i="33"/>
  <c r="A271" i="33"/>
  <c r="P270" i="33"/>
  <c r="B270" i="33"/>
  <c r="A270" i="33"/>
  <c r="P269" i="33"/>
  <c r="B269" i="33"/>
  <c r="A269" i="33"/>
  <c r="P268" i="33"/>
  <c r="B268" i="33"/>
  <c r="A268" i="33"/>
  <c r="P267" i="33"/>
  <c r="B267" i="33"/>
  <c r="A267" i="33"/>
  <c r="P266" i="33"/>
  <c r="B266" i="33"/>
  <c r="A266" i="33"/>
  <c r="P265" i="33"/>
  <c r="B265" i="33"/>
  <c r="A265" i="33"/>
  <c r="P264" i="33"/>
  <c r="B264" i="33"/>
  <c r="A264" i="33"/>
  <c r="P263" i="33"/>
  <c r="B263" i="33"/>
  <c r="A263" i="33"/>
  <c r="P262" i="33"/>
  <c r="B262" i="33"/>
  <c r="A262" i="33"/>
  <c r="P261" i="33"/>
  <c r="B261" i="33"/>
  <c r="A261" i="33"/>
  <c r="P260" i="33"/>
  <c r="B260" i="33"/>
  <c r="A260" i="33"/>
  <c r="P259" i="33"/>
  <c r="B259" i="33"/>
  <c r="A259" i="33"/>
  <c r="P258" i="33"/>
  <c r="B258" i="33"/>
  <c r="A258" i="33"/>
  <c r="P257" i="33"/>
  <c r="B257" i="33"/>
  <c r="A257" i="33"/>
  <c r="P256" i="33"/>
  <c r="B256" i="33"/>
  <c r="A256" i="33"/>
  <c r="P255" i="33"/>
  <c r="B255" i="33"/>
  <c r="A255" i="33"/>
  <c r="P254" i="33"/>
  <c r="B254" i="33"/>
  <c r="A254" i="33"/>
  <c r="P253" i="33"/>
  <c r="B253" i="33"/>
  <c r="A253" i="33"/>
  <c r="P252" i="33"/>
  <c r="B252" i="33"/>
  <c r="A252" i="33"/>
  <c r="P251" i="33"/>
  <c r="B251" i="33"/>
  <c r="A251" i="33"/>
  <c r="P250" i="33"/>
  <c r="B250" i="33"/>
  <c r="A250" i="33"/>
  <c r="P249" i="33"/>
  <c r="B249" i="33"/>
  <c r="A249" i="33"/>
  <c r="P248" i="33"/>
  <c r="B248" i="33"/>
  <c r="A248" i="33"/>
  <c r="P247" i="33"/>
  <c r="B247" i="33"/>
  <c r="A247" i="33"/>
  <c r="P246" i="33"/>
  <c r="B246" i="33"/>
  <c r="A246" i="33"/>
  <c r="P245" i="33"/>
  <c r="B245" i="33"/>
  <c r="A245" i="33"/>
  <c r="P244" i="33"/>
  <c r="B244" i="33"/>
  <c r="A244" i="33"/>
  <c r="P243" i="33"/>
  <c r="B243" i="33"/>
  <c r="A243" i="33"/>
  <c r="P242" i="33"/>
  <c r="L242" i="33"/>
  <c r="H242" i="33"/>
  <c r="B242" i="33"/>
  <c r="A242" i="33"/>
  <c r="P241" i="33"/>
  <c r="L241" i="33"/>
  <c r="H241" i="33"/>
  <c r="B241" i="33"/>
  <c r="A241" i="33"/>
  <c r="P240" i="33"/>
  <c r="L240" i="33"/>
  <c r="H240" i="33"/>
  <c r="B240" i="33"/>
  <c r="A240" i="33"/>
  <c r="P239" i="33"/>
  <c r="L239" i="33"/>
  <c r="H239" i="33"/>
  <c r="B239" i="33"/>
  <c r="A239" i="33"/>
  <c r="P238" i="33"/>
  <c r="L238" i="33"/>
  <c r="H238" i="33"/>
  <c r="B238" i="33"/>
  <c r="A238" i="33"/>
  <c r="AJ237" i="33"/>
  <c r="AI237" i="33"/>
  <c r="P237" i="33"/>
  <c r="L237" i="33"/>
  <c r="H237" i="33"/>
  <c r="B237" i="33"/>
  <c r="A237" i="33"/>
  <c r="AJ236" i="33"/>
  <c r="AI236" i="33"/>
  <c r="P236" i="33"/>
  <c r="L236" i="33"/>
  <c r="H236" i="33"/>
  <c r="B236" i="33"/>
  <c r="A236" i="33"/>
  <c r="AJ235" i="33"/>
  <c r="AI235" i="33"/>
  <c r="P235" i="33"/>
  <c r="L235" i="33"/>
  <c r="H235" i="33"/>
  <c r="B235" i="33"/>
  <c r="A235" i="33"/>
  <c r="AJ234" i="33"/>
  <c r="AI234" i="33"/>
  <c r="P234" i="33"/>
  <c r="L234" i="33"/>
  <c r="H234" i="33"/>
  <c r="B234" i="33"/>
  <c r="A234" i="33"/>
  <c r="AJ233" i="33"/>
  <c r="AI233" i="33"/>
  <c r="P233" i="33"/>
  <c r="L233" i="33"/>
  <c r="H233" i="33"/>
  <c r="B233" i="33"/>
  <c r="A233" i="33"/>
  <c r="AJ232" i="33"/>
  <c r="AI232" i="33"/>
  <c r="P232" i="33"/>
  <c r="L232" i="33"/>
  <c r="H232" i="33"/>
  <c r="B232" i="33"/>
  <c r="A232" i="33"/>
  <c r="AJ231" i="33"/>
  <c r="AI231" i="33"/>
  <c r="P231" i="33"/>
  <c r="L231" i="33"/>
  <c r="H231" i="33"/>
  <c r="B231" i="33"/>
  <c r="A231" i="33"/>
  <c r="AJ230" i="33"/>
  <c r="AI230" i="33"/>
  <c r="P230" i="33"/>
  <c r="L230" i="33"/>
  <c r="H230" i="33"/>
  <c r="B230" i="33"/>
  <c r="A230" i="33"/>
  <c r="AJ229" i="33"/>
  <c r="AI229" i="33"/>
  <c r="P229" i="33"/>
  <c r="L229" i="33"/>
  <c r="H229" i="33"/>
  <c r="B229" i="33"/>
  <c r="A229" i="33"/>
  <c r="AJ228" i="33"/>
  <c r="AI228" i="33"/>
  <c r="P228" i="33"/>
  <c r="L228" i="33"/>
  <c r="H228" i="33"/>
  <c r="B228" i="33"/>
  <c r="A228" i="33"/>
  <c r="AJ227" i="33"/>
  <c r="AI227" i="33"/>
  <c r="P227" i="33"/>
  <c r="L227" i="33"/>
  <c r="H227" i="33"/>
  <c r="B227" i="33"/>
  <c r="A227" i="33"/>
  <c r="AJ226" i="33"/>
  <c r="AI226" i="33"/>
  <c r="P226" i="33"/>
  <c r="L226" i="33"/>
  <c r="H226" i="33"/>
  <c r="B226" i="33"/>
  <c r="A226" i="33"/>
  <c r="AJ225" i="33"/>
  <c r="AI225" i="33"/>
  <c r="P225" i="33"/>
  <c r="L225" i="33"/>
  <c r="H225" i="33"/>
  <c r="B225" i="33"/>
  <c r="A225" i="33"/>
  <c r="AJ224" i="33"/>
  <c r="AI224" i="33"/>
  <c r="P224" i="33"/>
  <c r="L224" i="33"/>
  <c r="H224" i="33"/>
  <c r="B224" i="33"/>
  <c r="A224" i="33"/>
  <c r="AJ223" i="33"/>
  <c r="AI223" i="33"/>
  <c r="P223" i="33"/>
  <c r="L223" i="33"/>
  <c r="H223" i="33"/>
  <c r="B223" i="33"/>
  <c r="A223" i="33"/>
  <c r="AJ222" i="33"/>
  <c r="AI222" i="33"/>
  <c r="P222" i="33"/>
  <c r="L222" i="33"/>
  <c r="H222" i="33"/>
  <c r="B222" i="33"/>
  <c r="A222" i="33"/>
  <c r="AJ221" i="33"/>
  <c r="AI221" i="33"/>
  <c r="P221" i="33"/>
  <c r="L221" i="33"/>
  <c r="H221" i="33"/>
  <c r="B221" i="33"/>
  <c r="A221" i="33"/>
  <c r="AJ220" i="33"/>
  <c r="AI220" i="33"/>
  <c r="P220" i="33"/>
  <c r="L220" i="33"/>
  <c r="H220" i="33"/>
  <c r="B220" i="33"/>
  <c r="A220" i="33"/>
  <c r="AJ219" i="33"/>
  <c r="AI219" i="33"/>
  <c r="P219" i="33"/>
  <c r="L219" i="33"/>
  <c r="H219" i="33"/>
  <c r="B219" i="33"/>
  <c r="A219" i="33"/>
  <c r="AJ218" i="33"/>
  <c r="AI218" i="33"/>
  <c r="P218" i="33"/>
  <c r="L218" i="33"/>
  <c r="H218" i="33"/>
  <c r="B218" i="33"/>
  <c r="A218" i="33"/>
  <c r="AJ217" i="33"/>
  <c r="AI217" i="33"/>
  <c r="P217" i="33"/>
  <c r="L217" i="33"/>
  <c r="J217" i="33"/>
  <c r="H217" i="33"/>
  <c r="B217" i="33"/>
  <c r="A217" i="33"/>
  <c r="AJ216" i="33"/>
  <c r="AI216" i="33"/>
  <c r="P216" i="33"/>
  <c r="L216" i="33"/>
  <c r="J216" i="33"/>
  <c r="H216" i="33"/>
  <c r="B216" i="33"/>
  <c r="A216" i="33"/>
  <c r="AI215" i="33"/>
  <c r="AE215" i="33"/>
  <c r="AJ215" i="33"/>
  <c r="P215" i="33"/>
  <c r="L215" i="33"/>
  <c r="J215" i="33"/>
  <c r="H215" i="33"/>
  <c r="B215" i="33"/>
  <c r="A215" i="33"/>
  <c r="AI214" i="33"/>
  <c r="AE214" i="33"/>
  <c r="AJ214" i="33"/>
  <c r="P214" i="33"/>
  <c r="L214" i="33"/>
  <c r="J214" i="33"/>
  <c r="H214" i="33"/>
  <c r="B214" i="33"/>
  <c r="A214" i="33"/>
  <c r="AI213" i="33"/>
  <c r="AE213" i="33"/>
  <c r="AJ213" i="33"/>
  <c r="P213" i="33"/>
  <c r="L213" i="33"/>
  <c r="J213" i="33"/>
  <c r="H213" i="33"/>
  <c r="B213" i="33"/>
  <c r="A213" i="33"/>
  <c r="AI212" i="33"/>
  <c r="AE212" i="33"/>
  <c r="AJ212" i="33"/>
  <c r="P212" i="33"/>
  <c r="L212" i="33"/>
  <c r="J212" i="33"/>
  <c r="H212" i="33"/>
  <c r="B212" i="33"/>
  <c r="A212" i="33"/>
  <c r="AI211" i="33"/>
  <c r="AE211" i="33"/>
  <c r="AJ211" i="33"/>
  <c r="P211" i="33"/>
  <c r="L211" i="33"/>
  <c r="J211" i="33"/>
  <c r="H211" i="33"/>
  <c r="B211" i="33"/>
  <c r="A211" i="33"/>
  <c r="AE210" i="33"/>
  <c r="AJ210" i="33"/>
  <c r="AI210" i="33"/>
  <c r="P210" i="33"/>
  <c r="L210" i="33"/>
  <c r="J210" i="33"/>
  <c r="H210" i="33"/>
  <c r="B210" i="33"/>
  <c r="A210" i="33"/>
  <c r="AI209" i="33"/>
  <c r="AE209" i="33"/>
  <c r="AJ209" i="33"/>
  <c r="P209" i="33"/>
  <c r="L209" i="33"/>
  <c r="J209" i="33"/>
  <c r="H209" i="33"/>
  <c r="B209" i="33"/>
  <c r="A209" i="33"/>
  <c r="AI208" i="33"/>
  <c r="AF208" i="33"/>
  <c r="AB208" i="33"/>
  <c r="AA208" i="33"/>
  <c r="Z208" i="33"/>
  <c r="Y208" i="33"/>
  <c r="P208" i="33"/>
  <c r="N208" i="33"/>
  <c r="J208" i="33"/>
  <c r="H208" i="33"/>
  <c r="B208" i="33"/>
  <c r="A208" i="33"/>
  <c r="AI207" i="33"/>
  <c r="AF207" i="33"/>
  <c r="AB207" i="33"/>
  <c r="AA207" i="33"/>
  <c r="Z207" i="33"/>
  <c r="Y207" i="33"/>
  <c r="P207" i="33"/>
  <c r="N207" i="33"/>
  <c r="J207" i="33"/>
  <c r="H207" i="33"/>
  <c r="B207" i="33"/>
  <c r="A207" i="33"/>
  <c r="AI206" i="33"/>
  <c r="AF206" i="33"/>
  <c r="AB206" i="33"/>
  <c r="AA206" i="33"/>
  <c r="Z206" i="33"/>
  <c r="Y206" i="33"/>
  <c r="P206" i="33"/>
  <c r="N206" i="33"/>
  <c r="J206" i="33"/>
  <c r="H206" i="33"/>
  <c r="B206" i="33"/>
  <c r="A206" i="33"/>
  <c r="AI205" i="33"/>
  <c r="AF205" i="33"/>
  <c r="AB205" i="33"/>
  <c r="AA205" i="33"/>
  <c r="Z205" i="33"/>
  <c r="Y205" i="33"/>
  <c r="P205" i="33"/>
  <c r="N205" i="33"/>
  <c r="J205" i="33"/>
  <c r="H205" i="33"/>
  <c r="B205" i="33"/>
  <c r="A205" i="33"/>
  <c r="AI204" i="33"/>
  <c r="AF204" i="33"/>
  <c r="AB204" i="33"/>
  <c r="AA204" i="33"/>
  <c r="Z204" i="33"/>
  <c r="Y204" i="33"/>
  <c r="P204" i="33"/>
  <c r="N204" i="33"/>
  <c r="J204" i="33"/>
  <c r="H204" i="33"/>
  <c r="B204" i="33"/>
  <c r="A204" i="33"/>
  <c r="AI203" i="33"/>
  <c r="AF203" i="33"/>
  <c r="AB203" i="33"/>
  <c r="AA203" i="33"/>
  <c r="Z203" i="33"/>
  <c r="Y203" i="33"/>
  <c r="P203" i="33"/>
  <c r="N203" i="33"/>
  <c r="J203" i="33"/>
  <c r="H203" i="33"/>
  <c r="B203" i="33"/>
  <c r="A203" i="33"/>
  <c r="AI202" i="33"/>
  <c r="AF202" i="33"/>
  <c r="AB202" i="33"/>
  <c r="AA202" i="33"/>
  <c r="Z202" i="33"/>
  <c r="Y202" i="33"/>
  <c r="P202" i="33"/>
  <c r="N202" i="33"/>
  <c r="J202" i="33"/>
  <c r="H202" i="33"/>
  <c r="B202" i="33"/>
  <c r="A202" i="33"/>
  <c r="AI201" i="33"/>
  <c r="AF201" i="33"/>
  <c r="AB201" i="33"/>
  <c r="AA201" i="33"/>
  <c r="Z201" i="33"/>
  <c r="Y201" i="33"/>
  <c r="P201" i="33"/>
  <c r="N201" i="33"/>
  <c r="H201" i="33"/>
  <c r="B201" i="33"/>
  <c r="AI200" i="33"/>
  <c r="AF200" i="33"/>
  <c r="AB200" i="33"/>
  <c r="AA200" i="33"/>
  <c r="Z200" i="33"/>
  <c r="Y200" i="33"/>
  <c r="P200" i="33"/>
  <c r="N200" i="33"/>
  <c r="AI199" i="33"/>
  <c r="AF199" i="33"/>
  <c r="AB199" i="33"/>
  <c r="AA199" i="33"/>
  <c r="Z199" i="33"/>
  <c r="Y199" i="33"/>
  <c r="P199" i="33"/>
  <c r="N199" i="33"/>
  <c r="AI198" i="33"/>
  <c r="AF198" i="33"/>
  <c r="AB198" i="33"/>
  <c r="AA198" i="33"/>
  <c r="Z198" i="33"/>
  <c r="Y198" i="33"/>
  <c r="P198" i="33"/>
  <c r="N198" i="33"/>
  <c r="AI197" i="33"/>
  <c r="AF197" i="33"/>
  <c r="AB197" i="33"/>
  <c r="AA197" i="33"/>
  <c r="Z197" i="33"/>
  <c r="Y197" i="33"/>
  <c r="P197" i="33"/>
  <c r="N197" i="33"/>
  <c r="AI196" i="33"/>
  <c r="AF196" i="33"/>
  <c r="AB196" i="33"/>
  <c r="AA196" i="33"/>
  <c r="Z196" i="33"/>
  <c r="Y196" i="33"/>
  <c r="P196" i="33"/>
  <c r="N196" i="33"/>
  <c r="AI195" i="33"/>
  <c r="AF195" i="33"/>
  <c r="AB195" i="33"/>
  <c r="AA195" i="33"/>
  <c r="Z195" i="33"/>
  <c r="Y195" i="33"/>
  <c r="P195" i="33"/>
  <c r="N195" i="33"/>
  <c r="AI194" i="33"/>
  <c r="AF194" i="33"/>
  <c r="AB194" i="33"/>
  <c r="AA194" i="33"/>
  <c r="Z194" i="33"/>
  <c r="Y194" i="33"/>
  <c r="P194" i="33"/>
  <c r="N194" i="33"/>
  <c r="AI193" i="33"/>
  <c r="AF193" i="33"/>
  <c r="AB193" i="33"/>
  <c r="AA193" i="33"/>
  <c r="Z193" i="33"/>
  <c r="Y193" i="33"/>
  <c r="P193" i="33"/>
  <c r="N193" i="33"/>
  <c r="AI192" i="33"/>
  <c r="AF192" i="33"/>
  <c r="AB192" i="33"/>
  <c r="AA192" i="33"/>
  <c r="Z192" i="33"/>
  <c r="Y192" i="33"/>
  <c r="P192" i="33"/>
  <c r="N192" i="33"/>
  <c r="AI191" i="33"/>
  <c r="AF191" i="33"/>
  <c r="AB191" i="33"/>
  <c r="AA191" i="33"/>
  <c r="Z191" i="33"/>
  <c r="Y191" i="33"/>
  <c r="P191" i="33"/>
  <c r="N191" i="33"/>
  <c r="AI190" i="33"/>
  <c r="AF190" i="33"/>
  <c r="AB190" i="33"/>
  <c r="AA190" i="33"/>
  <c r="Z190" i="33"/>
  <c r="Y190" i="33"/>
  <c r="P190" i="33"/>
  <c r="N190" i="33"/>
  <c r="AI189" i="33"/>
  <c r="AF189" i="33"/>
  <c r="AB189" i="33"/>
  <c r="AA189" i="33"/>
  <c r="Z189" i="33"/>
  <c r="Y189" i="33"/>
  <c r="P189" i="33"/>
  <c r="N189" i="33"/>
  <c r="AI188" i="33"/>
  <c r="AF188" i="33"/>
  <c r="AB188" i="33"/>
  <c r="AA188" i="33"/>
  <c r="Z188" i="33"/>
  <c r="Y188" i="33"/>
  <c r="P188" i="33"/>
  <c r="N188" i="33"/>
  <c r="AI187" i="33"/>
  <c r="AF187" i="33"/>
  <c r="AB187" i="33"/>
  <c r="AA187" i="33"/>
  <c r="Z187" i="33"/>
  <c r="Y187" i="33"/>
  <c r="P187" i="33"/>
  <c r="N187" i="33"/>
  <c r="AI186" i="33"/>
  <c r="AF186" i="33"/>
  <c r="AB186" i="33"/>
  <c r="AA186" i="33"/>
  <c r="Z186" i="33"/>
  <c r="Y186" i="33"/>
  <c r="P186" i="33"/>
  <c r="N186" i="33"/>
  <c r="AI185" i="33"/>
  <c r="AF185" i="33"/>
  <c r="AB185" i="33"/>
  <c r="AA185" i="33"/>
  <c r="Z185" i="33"/>
  <c r="Y185" i="33"/>
  <c r="P185" i="33"/>
  <c r="N185" i="33"/>
  <c r="AI184" i="33"/>
  <c r="AF184" i="33"/>
  <c r="AB184" i="33"/>
  <c r="AA184" i="33"/>
  <c r="Z184" i="33"/>
  <c r="Y184" i="33"/>
  <c r="P184" i="33"/>
  <c r="N184" i="33"/>
  <c r="AI183" i="33"/>
  <c r="AF183" i="33"/>
  <c r="AB183" i="33"/>
  <c r="AA183" i="33"/>
  <c r="Z183" i="33"/>
  <c r="Y183" i="33"/>
  <c r="P183" i="33"/>
  <c r="N183" i="33"/>
  <c r="AI182" i="33"/>
  <c r="AF182" i="33"/>
  <c r="AB182" i="33"/>
  <c r="AA182" i="33"/>
  <c r="Z182" i="33"/>
  <c r="Y182" i="33"/>
  <c r="P182" i="33"/>
  <c r="N182" i="33"/>
  <c r="AI181" i="33"/>
  <c r="AF181" i="33"/>
  <c r="AB181" i="33"/>
  <c r="AA181" i="33"/>
  <c r="Z181" i="33"/>
  <c r="Y181" i="33"/>
  <c r="P181" i="33"/>
  <c r="N181" i="33"/>
  <c r="AI180" i="33"/>
  <c r="AF180" i="33"/>
  <c r="AB180" i="33"/>
  <c r="AA180" i="33"/>
  <c r="Z180" i="33"/>
  <c r="Y180" i="33"/>
  <c r="P180" i="33"/>
  <c r="N180" i="33"/>
  <c r="AI179" i="33"/>
  <c r="AF179" i="33"/>
  <c r="AB179" i="33"/>
  <c r="AA179" i="33"/>
  <c r="Z179" i="33"/>
  <c r="Y179" i="33"/>
  <c r="P179" i="33"/>
  <c r="N179" i="33"/>
  <c r="AI178" i="33"/>
  <c r="AF178" i="33"/>
  <c r="AB178" i="33"/>
  <c r="AA178" i="33"/>
  <c r="Z178" i="33"/>
  <c r="Y178" i="33"/>
  <c r="P178" i="33"/>
  <c r="N178" i="33"/>
  <c r="AI177" i="33"/>
  <c r="AF177" i="33"/>
  <c r="AB177" i="33"/>
  <c r="AA177" i="33"/>
  <c r="Z177" i="33"/>
  <c r="Y177" i="33"/>
  <c r="P177" i="33"/>
  <c r="N177" i="33"/>
  <c r="AI176" i="33"/>
  <c r="AF176" i="33"/>
  <c r="AB176" i="33"/>
  <c r="AA176" i="33"/>
  <c r="Z176" i="33"/>
  <c r="Y176" i="33"/>
  <c r="P176" i="33"/>
  <c r="N176" i="33"/>
  <c r="AI175" i="33"/>
  <c r="AF175" i="33"/>
  <c r="AB175" i="33"/>
  <c r="AA175" i="33"/>
  <c r="Z175" i="33"/>
  <c r="Y175" i="33"/>
  <c r="P175" i="33"/>
  <c r="N175" i="33"/>
  <c r="AI174" i="33"/>
  <c r="AF174" i="33"/>
  <c r="AB174" i="33"/>
  <c r="AA174" i="33"/>
  <c r="Z174" i="33"/>
  <c r="Y174" i="33"/>
  <c r="R174" i="33"/>
  <c r="P174" i="33"/>
  <c r="N174" i="33"/>
  <c r="AI173" i="33"/>
  <c r="AF173" i="33"/>
  <c r="AB173" i="33"/>
  <c r="AA173" i="33"/>
  <c r="Z173" i="33"/>
  <c r="Y173" i="33"/>
  <c r="R173" i="33"/>
  <c r="P173" i="33"/>
  <c r="N173" i="33"/>
  <c r="AI172" i="33"/>
  <c r="AF172" i="33"/>
  <c r="AB172" i="33"/>
  <c r="AA172" i="33"/>
  <c r="Z172" i="33"/>
  <c r="Y172" i="33"/>
  <c r="R172" i="33"/>
  <c r="P172" i="33"/>
  <c r="N172" i="33"/>
  <c r="AI171" i="33"/>
  <c r="AF171" i="33"/>
  <c r="AB171" i="33"/>
  <c r="AA171" i="33"/>
  <c r="Z171" i="33"/>
  <c r="Y171" i="33"/>
  <c r="R171" i="33"/>
  <c r="P171" i="33"/>
  <c r="N171" i="33"/>
  <c r="AI170" i="33"/>
  <c r="AF170" i="33"/>
  <c r="AB170" i="33"/>
  <c r="AA170" i="33"/>
  <c r="Z170" i="33"/>
  <c r="Y170" i="33"/>
  <c r="R170" i="33"/>
  <c r="P170" i="33"/>
  <c r="N170" i="33"/>
  <c r="AI169" i="33"/>
  <c r="AF169" i="33"/>
  <c r="AB169" i="33"/>
  <c r="AA169" i="33"/>
  <c r="Z169" i="33"/>
  <c r="Y169" i="33"/>
  <c r="R169" i="33"/>
  <c r="P169" i="33"/>
  <c r="N169" i="33"/>
  <c r="AI168" i="33"/>
  <c r="AF168" i="33"/>
  <c r="AB168" i="33"/>
  <c r="AA168" i="33"/>
  <c r="Z168" i="33"/>
  <c r="Y168" i="33"/>
  <c r="R168" i="33"/>
  <c r="P168" i="33"/>
  <c r="N168" i="33"/>
  <c r="AI167" i="33"/>
  <c r="AF167" i="33"/>
  <c r="AB167" i="33"/>
  <c r="AA167" i="33"/>
  <c r="Z167" i="33"/>
  <c r="Y167" i="33"/>
  <c r="R167" i="33"/>
  <c r="P167" i="33"/>
  <c r="N167" i="33"/>
  <c r="AI166" i="33"/>
  <c r="AF166" i="33"/>
  <c r="AB166" i="33"/>
  <c r="AA166" i="33"/>
  <c r="Z166" i="33"/>
  <c r="Y166" i="33"/>
  <c r="R166" i="33"/>
  <c r="P166" i="33"/>
  <c r="N166" i="33"/>
  <c r="AI165" i="33"/>
  <c r="AF165" i="33"/>
  <c r="AB165" i="33"/>
  <c r="AA165" i="33"/>
  <c r="Z165" i="33"/>
  <c r="Y165" i="33"/>
  <c r="R165" i="33"/>
  <c r="P165" i="33"/>
  <c r="N165" i="33"/>
  <c r="AI164" i="33"/>
  <c r="AF164" i="33"/>
  <c r="AB164" i="33"/>
  <c r="AA164" i="33"/>
  <c r="Z164" i="33"/>
  <c r="Y164" i="33"/>
  <c r="R164" i="33"/>
  <c r="P164" i="33"/>
  <c r="N164" i="33"/>
  <c r="AI163" i="33"/>
  <c r="AF163" i="33"/>
  <c r="AB163" i="33"/>
  <c r="AA163" i="33"/>
  <c r="Z163" i="33"/>
  <c r="Y163" i="33"/>
  <c r="R163" i="33"/>
  <c r="P163" i="33"/>
  <c r="N163" i="33"/>
  <c r="AI162" i="33"/>
  <c r="AF162" i="33"/>
  <c r="AB162" i="33"/>
  <c r="AA162" i="33"/>
  <c r="Z162" i="33"/>
  <c r="Y162" i="33"/>
  <c r="R162" i="33"/>
  <c r="P162" i="33"/>
  <c r="N162" i="33"/>
  <c r="AI161" i="33"/>
  <c r="AF161" i="33"/>
  <c r="AB161" i="33"/>
  <c r="AA161" i="33"/>
  <c r="Z161" i="33"/>
  <c r="Y161" i="33"/>
  <c r="R161" i="33"/>
  <c r="P161" i="33"/>
  <c r="N161" i="33"/>
  <c r="AI160" i="33"/>
  <c r="AF160" i="33"/>
  <c r="AB160" i="33"/>
  <c r="AA160" i="33"/>
  <c r="Z160" i="33"/>
  <c r="Y160" i="33"/>
  <c r="R160" i="33"/>
  <c r="P160" i="33"/>
  <c r="N160" i="33"/>
  <c r="AI159" i="33"/>
  <c r="AF159" i="33"/>
  <c r="AB159" i="33"/>
  <c r="AA159" i="33"/>
  <c r="Z159" i="33"/>
  <c r="Y159" i="33"/>
  <c r="R159" i="33"/>
  <c r="P159" i="33"/>
  <c r="N159" i="33"/>
  <c r="AI158" i="33"/>
  <c r="AF158" i="33"/>
  <c r="AB158" i="33"/>
  <c r="AA158" i="33"/>
  <c r="Z158" i="33"/>
  <c r="Y158" i="33"/>
  <c r="R158" i="33"/>
  <c r="P158" i="33"/>
  <c r="N158" i="33"/>
  <c r="AI157" i="33"/>
  <c r="AF157" i="33"/>
  <c r="AB157" i="33"/>
  <c r="AA157" i="33"/>
  <c r="Z157" i="33"/>
  <c r="Y157" i="33"/>
  <c r="R157" i="33"/>
  <c r="P157" i="33"/>
  <c r="N157" i="33"/>
  <c r="AI156" i="33"/>
  <c r="AF156" i="33"/>
  <c r="AB156" i="33"/>
  <c r="AA156" i="33"/>
  <c r="Z156" i="33"/>
  <c r="Y156" i="33"/>
  <c r="R156" i="33"/>
  <c r="P156" i="33"/>
  <c r="N156" i="33"/>
  <c r="AI155" i="33"/>
  <c r="AF155" i="33"/>
  <c r="AB155" i="33"/>
  <c r="AA155" i="33"/>
  <c r="Z155" i="33"/>
  <c r="Y155" i="33"/>
  <c r="P155" i="33"/>
  <c r="N155" i="33"/>
  <c r="AI154" i="33"/>
  <c r="AF154" i="33"/>
  <c r="AB154" i="33"/>
  <c r="AA154" i="33"/>
  <c r="Z154" i="33"/>
  <c r="Y154" i="33"/>
  <c r="P154" i="33"/>
  <c r="N154" i="33"/>
  <c r="AI153" i="33"/>
  <c r="AF153" i="33"/>
  <c r="AB153" i="33"/>
  <c r="AA153" i="33"/>
  <c r="Z153" i="33"/>
  <c r="Y153" i="33"/>
  <c r="P153" i="33"/>
  <c r="N153" i="33"/>
  <c r="AI152" i="33"/>
  <c r="AF152" i="33"/>
  <c r="AB152" i="33"/>
  <c r="AA152" i="33"/>
  <c r="Z152" i="33"/>
  <c r="Y152" i="33"/>
  <c r="P152" i="33"/>
  <c r="N152" i="33"/>
  <c r="AI151" i="33"/>
  <c r="AF151" i="33"/>
  <c r="AB151" i="33"/>
  <c r="AA151" i="33"/>
  <c r="Z151" i="33"/>
  <c r="Y151" i="33"/>
  <c r="P151" i="33"/>
  <c r="N151" i="33"/>
  <c r="AI150" i="33"/>
  <c r="AF150" i="33"/>
  <c r="AB150" i="33"/>
  <c r="AA150" i="33"/>
  <c r="Z150" i="33"/>
  <c r="Y150" i="33"/>
  <c r="P150" i="33"/>
  <c r="N150" i="33"/>
  <c r="AI149" i="33"/>
  <c r="AF149" i="33"/>
  <c r="AB149" i="33"/>
  <c r="AA149" i="33"/>
  <c r="Z149" i="33"/>
  <c r="Y149" i="33"/>
  <c r="P149" i="33"/>
  <c r="N149" i="33"/>
  <c r="AI148" i="33"/>
  <c r="AF148" i="33"/>
  <c r="AB148" i="33"/>
  <c r="AA148" i="33"/>
  <c r="Z148" i="33"/>
  <c r="Y148" i="33"/>
  <c r="P148" i="33"/>
  <c r="N148" i="33"/>
  <c r="AI147" i="33"/>
  <c r="AF147" i="33"/>
  <c r="AB147" i="33"/>
  <c r="AA147" i="33"/>
  <c r="Z147" i="33"/>
  <c r="Y147" i="33"/>
  <c r="P147" i="33"/>
  <c r="N147" i="33"/>
  <c r="AI146" i="33"/>
  <c r="AF146" i="33"/>
  <c r="AB146" i="33"/>
  <c r="AA146" i="33"/>
  <c r="Z146" i="33"/>
  <c r="Y146" i="33"/>
  <c r="P146" i="33"/>
  <c r="N146" i="33"/>
  <c r="AI145" i="33"/>
  <c r="AF145" i="33"/>
  <c r="AB145" i="33"/>
  <c r="AA145" i="33"/>
  <c r="Z145" i="33"/>
  <c r="Y145" i="33"/>
  <c r="P145" i="33"/>
  <c r="N145" i="33"/>
  <c r="AI144" i="33"/>
  <c r="AF144" i="33"/>
  <c r="AB144" i="33"/>
  <c r="AA144" i="33"/>
  <c r="Z144" i="33"/>
  <c r="Y144" i="33"/>
  <c r="P144" i="33"/>
  <c r="N144" i="33"/>
  <c r="AI143" i="33"/>
  <c r="AF143" i="33"/>
  <c r="AB143" i="33"/>
  <c r="AA143" i="33"/>
  <c r="Z143" i="33"/>
  <c r="Y143" i="33"/>
  <c r="P143" i="33"/>
  <c r="N143" i="33"/>
  <c r="AI142" i="33"/>
  <c r="AF142" i="33"/>
  <c r="AB142" i="33"/>
  <c r="AA142" i="33"/>
  <c r="Z142" i="33"/>
  <c r="Y142" i="33"/>
  <c r="P142" i="33"/>
  <c r="N142" i="33"/>
  <c r="AI141" i="33"/>
  <c r="AF141" i="33"/>
  <c r="AB141" i="33"/>
  <c r="AA141" i="33"/>
  <c r="Z141" i="33"/>
  <c r="Y141" i="33"/>
  <c r="P141" i="33"/>
  <c r="N141" i="33"/>
  <c r="AI140" i="33"/>
  <c r="AF140" i="33"/>
  <c r="AB140" i="33"/>
  <c r="AA140" i="33"/>
  <c r="Z140" i="33"/>
  <c r="Y140" i="33"/>
  <c r="P140" i="33"/>
  <c r="N140" i="33"/>
  <c r="AI139" i="33"/>
  <c r="AF139" i="33"/>
  <c r="AB139" i="33"/>
  <c r="AA139" i="33"/>
  <c r="Z139" i="33"/>
  <c r="Y139" i="33"/>
  <c r="P139" i="33"/>
  <c r="N139" i="33"/>
  <c r="AI138" i="33"/>
  <c r="AF138" i="33"/>
  <c r="AB138" i="33"/>
  <c r="AA138" i="33"/>
  <c r="Z138" i="33"/>
  <c r="Y138" i="33"/>
  <c r="P138" i="33"/>
  <c r="N138" i="33"/>
  <c r="AI137" i="33"/>
  <c r="AF137" i="33"/>
  <c r="AB137" i="33"/>
  <c r="AA137" i="33"/>
  <c r="Z137" i="33"/>
  <c r="Y137" i="33"/>
  <c r="P137" i="33"/>
  <c r="N137" i="33"/>
  <c r="AI136" i="33"/>
  <c r="AF136" i="33"/>
  <c r="AB136" i="33"/>
  <c r="AA136" i="33"/>
  <c r="Z136" i="33"/>
  <c r="Y136" i="33"/>
  <c r="P136" i="33"/>
  <c r="N136" i="33"/>
  <c r="AI135" i="33"/>
  <c r="AF135" i="33"/>
  <c r="AB135" i="33"/>
  <c r="AA135" i="33"/>
  <c r="Z135" i="33"/>
  <c r="Y135" i="33"/>
  <c r="P135" i="33"/>
  <c r="N135" i="33"/>
  <c r="AI134" i="33"/>
  <c r="AF134" i="33"/>
  <c r="AB134" i="33"/>
  <c r="AA134" i="33"/>
  <c r="Z134" i="33"/>
  <c r="Y134" i="33"/>
  <c r="P134" i="33"/>
  <c r="N134" i="33"/>
  <c r="AI133" i="33"/>
  <c r="AF133" i="33"/>
  <c r="AB133" i="33"/>
  <c r="AA133" i="33"/>
  <c r="Z133" i="33"/>
  <c r="Y133" i="33"/>
  <c r="P133" i="33"/>
  <c r="N133" i="33"/>
  <c r="AI132" i="33"/>
  <c r="AF132" i="33"/>
  <c r="AB132" i="33"/>
  <c r="AA132" i="33"/>
  <c r="Z132" i="33"/>
  <c r="Y132" i="33"/>
  <c r="P132" i="33"/>
  <c r="N132" i="33"/>
  <c r="AI131" i="33"/>
  <c r="AF131" i="33"/>
  <c r="AB131" i="33"/>
  <c r="AA131" i="33"/>
  <c r="Z131" i="33"/>
  <c r="Y131" i="33"/>
  <c r="P131" i="33"/>
  <c r="N131" i="33"/>
  <c r="AI130" i="33"/>
  <c r="AF130" i="33"/>
  <c r="AB130" i="33"/>
  <c r="AA130" i="33"/>
  <c r="Z130" i="33"/>
  <c r="Y130" i="33"/>
  <c r="P130" i="33"/>
  <c r="N130" i="33"/>
  <c r="AI129" i="33"/>
  <c r="AF129" i="33"/>
  <c r="AB129" i="33"/>
  <c r="AA129" i="33"/>
  <c r="Z129" i="33"/>
  <c r="Y129" i="33"/>
  <c r="P129" i="33"/>
  <c r="N129" i="33"/>
  <c r="AI128" i="33"/>
  <c r="AF128" i="33"/>
  <c r="AB128" i="33"/>
  <c r="AA128" i="33"/>
  <c r="Z128" i="33"/>
  <c r="Y128" i="33"/>
  <c r="P128" i="33"/>
  <c r="N128" i="33"/>
  <c r="AI127" i="33"/>
  <c r="AF127" i="33"/>
  <c r="AB127" i="33"/>
  <c r="AA127" i="33"/>
  <c r="Z127" i="33"/>
  <c r="Y127" i="33"/>
  <c r="P127" i="33"/>
  <c r="N127" i="33"/>
  <c r="AI126" i="33"/>
  <c r="AF126" i="33"/>
  <c r="AB126" i="33"/>
  <c r="AA126" i="33"/>
  <c r="Z126" i="33"/>
  <c r="Y126" i="33"/>
  <c r="P126" i="33"/>
  <c r="N126" i="33"/>
  <c r="AI125" i="33"/>
  <c r="AF125" i="33"/>
  <c r="AB125" i="33"/>
  <c r="AA125" i="33"/>
  <c r="Z125" i="33"/>
  <c r="Y125" i="33"/>
  <c r="P125" i="33"/>
  <c r="N125" i="33"/>
  <c r="AI124" i="33"/>
  <c r="AF124" i="33"/>
  <c r="AB124" i="33"/>
  <c r="AA124" i="33"/>
  <c r="Z124" i="33"/>
  <c r="Y124" i="33"/>
  <c r="P124" i="33"/>
  <c r="N124" i="33"/>
  <c r="AI123" i="33"/>
  <c r="AF123" i="33"/>
  <c r="AB123" i="33"/>
  <c r="AA123" i="33"/>
  <c r="Z123" i="33"/>
  <c r="Y123" i="33"/>
  <c r="P123" i="33"/>
  <c r="N123" i="33"/>
  <c r="AI122" i="33"/>
  <c r="AF122" i="33"/>
  <c r="AB122" i="33"/>
  <c r="AA122" i="33"/>
  <c r="Z122" i="33"/>
  <c r="Y122" i="33"/>
  <c r="P122" i="33"/>
  <c r="N122" i="33"/>
  <c r="AI121" i="33"/>
  <c r="AF121" i="33"/>
  <c r="AB121" i="33"/>
  <c r="AA121" i="33"/>
  <c r="Z121" i="33"/>
  <c r="Y121" i="33"/>
  <c r="P121" i="33"/>
  <c r="N121" i="33"/>
  <c r="AI120" i="33"/>
  <c r="AF120" i="33"/>
  <c r="AB120" i="33"/>
  <c r="AA120" i="33"/>
  <c r="Z120" i="33"/>
  <c r="Y120" i="33"/>
  <c r="P120" i="33"/>
  <c r="N120" i="33"/>
  <c r="AI119" i="33"/>
  <c r="AF119" i="33"/>
  <c r="AB119" i="33"/>
  <c r="AA119" i="33"/>
  <c r="Z119" i="33"/>
  <c r="Y119" i="33"/>
  <c r="P119" i="33"/>
  <c r="N119" i="33"/>
  <c r="AI118" i="33"/>
  <c r="AF118" i="33"/>
  <c r="AB118" i="33"/>
  <c r="AA118" i="33"/>
  <c r="Z118" i="33"/>
  <c r="Y118" i="33"/>
  <c r="P118" i="33"/>
  <c r="N118" i="33"/>
  <c r="AI117" i="33"/>
  <c r="AF117" i="33"/>
  <c r="AB117" i="33"/>
  <c r="AA117" i="33"/>
  <c r="Z117" i="33"/>
  <c r="Y117" i="33"/>
  <c r="P117" i="33"/>
  <c r="N117" i="33"/>
  <c r="AI116" i="33"/>
  <c r="AF116" i="33"/>
  <c r="AB116" i="33"/>
  <c r="AA116" i="33"/>
  <c r="Z116" i="33"/>
  <c r="Y116" i="33"/>
  <c r="P116" i="33"/>
  <c r="N116" i="33"/>
  <c r="AI115" i="33"/>
  <c r="AF115" i="33"/>
  <c r="AB115" i="33"/>
  <c r="AA115" i="33"/>
  <c r="Z115" i="33"/>
  <c r="Y115" i="33"/>
  <c r="P115" i="33"/>
  <c r="N115" i="33"/>
  <c r="AI114" i="33"/>
  <c r="AF114" i="33"/>
  <c r="AB114" i="33"/>
  <c r="AA114" i="33"/>
  <c r="Z114" i="33"/>
  <c r="Y114" i="33"/>
  <c r="P114" i="33"/>
  <c r="N114" i="33"/>
  <c r="AI113" i="33"/>
  <c r="AF113" i="33"/>
  <c r="AB113" i="33"/>
  <c r="AA113" i="33"/>
  <c r="Z113" i="33"/>
  <c r="Y113" i="33"/>
  <c r="P113" i="33"/>
  <c r="N113" i="33"/>
  <c r="AI112" i="33"/>
  <c r="AF112" i="33"/>
  <c r="AB112" i="33"/>
  <c r="AA112" i="33"/>
  <c r="Z112" i="33"/>
  <c r="Y112" i="33"/>
  <c r="P112" i="33"/>
  <c r="N112" i="33"/>
  <c r="AI111" i="33"/>
  <c r="AF111" i="33"/>
  <c r="AB111" i="33"/>
  <c r="AA111" i="33"/>
  <c r="Z111" i="33"/>
  <c r="Y111" i="33"/>
  <c r="P111" i="33"/>
  <c r="N111" i="33"/>
  <c r="AI110" i="33"/>
  <c r="AF110" i="33"/>
  <c r="AB110" i="33"/>
  <c r="AA110" i="33"/>
  <c r="Z110" i="33"/>
  <c r="Y110" i="33"/>
  <c r="P110" i="33"/>
  <c r="N110" i="33"/>
  <c r="AI109" i="33"/>
  <c r="AF109" i="33"/>
  <c r="AB109" i="33"/>
  <c r="AA109" i="33"/>
  <c r="Z109" i="33"/>
  <c r="Y109" i="33"/>
  <c r="P109" i="33"/>
  <c r="N109" i="33"/>
  <c r="AI108" i="33"/>
  <c r="AF108" i="33"/>
  <c r="AB108" i="33"/>
  <c r="AA108" i="33"/>
  <c r="Z108" i="33"/>
  <c r="Y108" i="33"/>
  <c r="P108" i="33"/>
  <c r="N108" i="33"/>
  <c r="AI107" i="33"/>
  <c r="AF107" i="33"/>
  <c r="AB107" i="33"/>
  <c r="AA107" i="33"/>
  <c r="Z107" i="33"/>
  <c r="Y107" i="33"/>
  <c r="P107" i="33"/>
  <c r="N107" i="33"/>
  <c r="AI106" i="33"/>
  <c r="AF106" i="33"/>
  <c r="AB106" i="33"/>
  <c r="AA106" i="33"/>
  <c r="Z106" i="33"/>
  <c r="Y106" i="33"/>
  <c r="P106" i="33"/>
  <c r="N106" i="33"/>
  <c r="AI105" i="33"/>
  <c r="AF105" i="33"/>
  <c r="AB105" i="33"/>
  <c r="AA105" i="33"/>
  <c r="Z105" i="33"/>
  <c r="Y105" i="33"/>
  <c r="P105" i="33"/>
  <c r="N105" i="33"/>
  <c r="AI104" i="33"/>
  <c r="AF104" i="33"/>
  <c r="AB104" i="33"/>
  <c r="AA104" i="33"/>
  <c r="Z104" i="33"/>
  <c r="Y104" i="33"/>
  <c r="P104" i="33"/>
  <c r="N104" i="33"/>
  <c r="AI103" i="33"/>
  <c r="AF103" i="33"/>
  <c r="AB103" i="33"/>
  <c r="AA103" i="33"/>
  <c r="Z103" i="33"/>
  <c r="Y103" i="33"/>
  <c r="P103" i="33"/>
  <c r="N103" i="33"/>
  <c r="AI102" i="33"/>
  <c r="AF102" i="33"/>
  <c r="AB102" i="33"/>
  <c r="AA102" i="33"/>
  <c r="Z102" i="33"/>
  <c r="Y102" i="33"/>
  <c r="P102" i="33"/>
  <c r="N102" i="33"/>
  <c r="AI101" i="33"/>
  <c r="AF101" i="33"/>
  <c r="AB101" i="33"/>
  <c r="AA101" i="33"/>
  <c r="Z101" i="33"/>
  <c r="Y101" i="33"/>
  <c r="P101" i="33"/>
  <c r="N101" i="33"/>
  <c r="AI100" i="33"/>
  <c r="AF100" i="33"/>
  <c r="AB100" i="33"/>
  <c r="AA100" i="33"/>
  <c r="Z100" i="33"/>
  <c r="Y100" i="33"/>
  <c r="P100" i="33"/>
  <c r="N100" i="33"/>
  <c r="AI99" i="33"/>
  <c r="AF99" i="33"/>
  <c r="AB99" i="33"/>
  <c r="AA99" i="33"/>
  <c r="Z99" i="33"/>
  <c r="Y99" i="33"/>
  <c r="P99" i="33"/>
  <c r="N99" i="33"/>
  <c r="AI98" i="33"/>
  <c r="AF98" i="33"/>
  <c r="AB98" i="33"/>
  <c r="AA98" i="33"/>
  <c r="Z98" i="33"/>
  <c r="Y98" i="33"/>
  <c r="P98" i="33"/>
  <c r="N98" i="33"/>
  <c r="AI97" i="33"/>
  <c r="AF97" i="33"/>
  <c r="AB97" i="33"/>
  <c r="AA97" i="33"/>
  <c r="Z97" i="33"/>
  <c r="Y97" i="33"/>
  <c r="P97" i="33"/>
  <c r="N97" i="33"/>
  <c r="AI96" i="33"/>
  <c r="AF96" i="33"/>
  <c r="AB96" i="33"/>
  <c r="AA96" i="33"/>
  <c r="Z96" i="33"/>
  <c r="Y96" i="33"/>
  <c r="P96" i="33"/>
  <c r="N96" i="33"/>
  <c r="AI95" i="33"/>
  <c r="AF95" i="33"/>
  <c r="AB95" i="33"/>
  <c r="AA95" i="33"/>
  <c r="Z95" i="33"/>
  <c r="Y95" i="33"/>
  <c r="P95" i="33"/>
  <c r="N95" i="33"/>
  <c r="AI94" i="33"/>
  <c r="AF94" i="33"/>
  <c r="AB94" i="33"/>
  <c r="AA94" i="33"/>
  <c r="Z94" i="33"/>
  <c r="Y94" i="33"/>
  <c r="P94" i="33"/>
  <c r="N94" i="33"/>
  <c r="AI93" i="33"/>
  <c r="AF93" i="33"/>
  <c r="AB93" i="33"/>
  <c r="AA93" i="33"/>
  <c r="Z93" i="33"/>
  <c r="Y93" i="33"/>
  <c r="P93" i="33"/>
  <c r="N93" i="33"/>
  <c r="AI92" i="33"/>
  <c r="AF92" i="33"/>
  <c r="AB92" i="33"/>
  <c r="AA92" i="33"/>
  <c r="Z92" i="33"/>
  <c r="Y92" i="33"/>
  <c r="P92" i="33"/>
  <c r="N92" i="33"/>
  <c r="AI91" i="33"/>
  <c r="AF91" i="33"/>
  <c r="AB91" i="33"/>
  <c r="AA91" i="33"/>
  <c r="Z91" i="33"/>
  <c r="Y91" i="33"/>
  <c r="P91" i="33"/>
  <c r="N91" i="33"/>
  <c r="AI90" i="33"/>
  <c r="AF90" i="33"/>
  <c r="AB90" i="33"/>
  <c r="AA90" i="33"/>
  <c r="Z90" i="33"/>
  <c r="Y90" i="33"/>
  <c r="P90" i="33"/>
  <c r="N90" i="33"/>
  <c r="AI89" i="33"/>
  <c r="AF89" i="33"/>
  <c r="AB89" i="33"/>
  <c r="AA89" i="33"/>
  <c r="Z89" i="33"/>
  <c r="Y89" i="33"/>
  <c r="P89" i="33"/>
  <c r="N89" i="33"/>
  <c r="AI88" i="33"/>
  <c r="AF88" i="33"/>
  <c r="AB88" i="33"/>
  <c r="AA88" i="33"/>
  <c r="Z88" i="33"/>
  <c r="Y88" i="33"/>
  <c r="P88" i="33"/>
  <c r="N88" i="33"/>
  <c r="AI87" i="33"/>
  <c r="AF87" i="33"/>
  <c r="AB87" i="33"/>
  <c r="AA87" i="33"/>
  <c r="Z87" i="33"/>
  <c r="Y87" i="33"/>
  <c r="P87" i="33"/>
  <c r="N87" i="33"/>
  <c r="AI86" i="33"/>
  <c r="AF86" i="33"/>
  <c r="AB86" i="33"/>
  <c r="AA86" i="33"/>
  <c r="Z86" i="33"/>
  <c r="Y86" i="33"/>
  <c r="P86" i="33"/>
  <c r="N86" i="33"/>
  <c r="AI85" i="33"/>
  <c r="AF85" i="33"/>
  <c r="AB85" i="33"/>
  <c r="AA85" i="33"/>
  <c r="Z85" i="33"/>
  <c r="Y85" i="33"/>
  <c r="P85" i="33"/>
  <c r="N85" i="33"/>
  <c r="AI84" i="33"/>
  <c r="AF84" i="33"/>
  <c r="AB84" i="33"/>
  <c r="AA84" i="33"/>
  <c r="Z84" i="33"/>
  <c r="Y84" i="33"/>
  <c r="P84" i="33"/>
  <c r="N84" i="33"/>
  <c r="AI83" i="33"/>
  <c r="AF83" i="33"/>
  <c r="AB83" i="33"/>
  <c r="AA83" i="33"/>
  <c r="Z83" i="33"/>
  <c r="Y83" i="33"/>
  <c r="P83" i="33"/>
  <c r="N83" i="33"/>
  <c r="AI82" i="33"/>
  <c r="AF82" i="33"/>
  <c r="AB82" i="33"/>
  <c r="AA82" i="33"/>
  <c r="Z82" i="33"/>
  <c r="Y82" i="33"/>
  <c r="P82" i="33"/>
  <c r="N82" i="33"/>
  <c r="AI81" i="33"/>
  <c r="AF81" i="33"/>
  <c r="AB81" i="33"/>
  <c r="AA81" i="33"/>
  <c r="Z81" i="33"/>
  <c r="Y81" i="33"/>
  <c r="P81" i="33"/>
  <c r="N81" i="33"/>
  <c r="AI80" i="33"/>
  <c r="AF80" i="33"/>
  <c r="AB80" i="33"/>
  <c r="AA80" i="33"/>
  <c r="Z80" i="33"/>
  <c r="Y80" i="33"/>
  <c r="P80" i="33"/>
  <c r="N80" i="33"/>
  <c r="AI79" i="33"/>
  <c r="AF79" i="33"/>
  <c r="AB79" i="33"/>
  <c r="AA79" i="33"/>
  <c r="Z79" i="33"/>
  <c r="Y79" i="33"/>
  <c r="P79" i="33"/>
  <c r="N79" i="33"/>
  <c r="AI78" i="33"/>
  <c r="AF78" i="33"/>
  <c r="AB78" i="33"/>
  <c r="AA78" i="33"/>
  <c r="Z78" i="33"/>
  <c r="Y78" i="33"/>
  <c r="P78" i="33"/>
  <c r="N78" i="33"/>
  <c r="AI77" i="33"/>
  <c r="AF77" i="33"/>
  <c r="AB77" i="33"/>
  <c r="AA77" i="33"/>
  <c r="Z77" i="33"/>
  <c r="Y77" i="33"/>
  <c r="P77" i="33"/>
  <c r="N77" i="33"/>
  <c r="AI76" i="33"/>
  <c r="AF76" i="33"/>
  <c r="AB76" i="33"/>
  <c r="AA76" i="33"/>
  <c r="Z76" i="33"/>
  <c r="Y76" i="33"/>
  <c r="P76" i="33"/>
  <c r="N76" i="33"/>
  <c r="AI75" i="33"/>
  <c r="AF75" i="33"/>
  <c r="AB75" i="33"/>
  <c r="AA75" i="33"/>
  <c r="Z75" i="33"/>
  <c r="Y75" i="33"/>
  <c r="P75" i="33"/>
  <c r="N75" i="33"/>
  <c r="AI74" i="33"/>
  <c r="AF74" i="33"/>
  <c r="AB74" i="33"/>
  <c r="AA74" i="33"/>
  <c r="Z74" i="33"/>
  <c r="Y74" i="33"/>
  <c r="P74" i="33"/>
  <c r="N74" i="33"/>
  <c r="AI73" i="33"/>
  <c r="AF73" i="33"/>
  <c r="AB73" i="33"/>
  <c r="AA73" i="33"/>
  <c r="Z73" i="33"/>
  <c r="Y73" i="33"/>
  <c r="P73" i="33"/>
  <c r="N73" i="33"/>
  <c r="AI72" i="33"/>
  <c r="AF72" i="33"/>
  <c r="AB72" i="33"/>
  <c r="AA72" i="33"/>
  <c r="Z72" i="33"/>
  <c r="Y72" i="33"/>
  <c r="P72" i="33"/>
  <c r="N72" i="33"/>
  <c r="AI71" i="33"/>
  <c r="AF71" i="33"/>
  <c r="P71" i="33"/>
  <c r="N71" i="33"/>
  <c r="AI70" i="33"/>
  <c r="AF70" i="33"/>
  <c r="AB70" i="33"/>
  <c r="AA70" i="33"/>
  <c r="Z70" i="33"/>
  <c r="Y70" i="33"/>
  <c r="P70" i="33"/>
  <c r="N70" i="33"/>
  <c r="AI69" i="33"/>
  <c r="AF69" i="33"/>
  <c r="AB69" i="33"/>
  <c r="AA69" i="33"/>
  <c r="Z69" i="33"/>
  <c r="Y69" i="33"/>
  <c r="P69" i="33"/>
  <c r="N69" i="33"/>
  <c r="AI68" i="33"/>
  <c r="AF68" i="33"/>
  <c r="AB68" i="33"/>
  <c r="AA68" i="33"/>
  <c r="Z68" i="33"/>
  <c r="Y68" i="33"/>
  <c r="P68" i="33"/>
  <c r="N68" i="33"/>
  <c r="AI67" i="33"/>
  <c r="AF67" i="33"/>
  <c r="AB67" i="33"/>
  <c r="AA67" i="33"/>
  <c r="Z67" i="33"/>
  <c r="Y67" i="33"/>
  <c r="P67" i="33"/>
  <c r="N67" i="33"/>
  <c r="AI66" i="33"/>
  <c r="AF66" i="33"/>
  <c r="P66" i="33"/>
  <c r="N66" i="33"/>
  <c r="AI65" i="33"/>
  <c r="AF65" i="33"/>
  <c r="AB65" i="33"/>
  <c r="AA65" i="33"/>
  <c r="Z65" i="33"/>
  <c r="Y65" i="33"/>
  <c r="P65" i="33"/>
  <c r="N65" i="33"/>
  <c r="AI64" i="33"/>
  <c r="AF64" i="33"/>
  <c r="AB64" i="33"/>
  <c r="AA64" i="33"/>
  <c r="Z64" i="33"/>
  <c r="Y64" i="33"/>
  <c r="P64" i="33"/>
  <c r="N64" i="33"/>
  <c r="AI63" i="33"/>
  <c r="AF63" i="33"/>
  <c r="P63" i="33"/>
  <c r="N63" i="33"/>
  <c r="AI62" i="33"/>
  <c r="AF62" i="33"/>
  <c r="AB62" i="33"/>
  <c r="AA62" i="33"/>
  <c r="Z62" i="33"/>
  <c r="Y62" i="33"/>
  <c r="P62" i="33"/>
  <c r="N62" i="33"/>
  <c r="AI61" i="33"/>
  <c r="AF61" i="33"/>
  <c r="AB61" i="33"/>
  <c r="AA61" i="33"/>
  <c r="Z61" i="33"/>
  <c r="Y61" i="33"/>
  <c r="P61" i="33"/>
  <c r="N61" i="33"/>
  <c r="AI60" i="33"/>
  <c r="AF60" i="33"/>
  <c r="P60" i="33"/>
  <c r="N60" i="33"/>
  <c r="AI59" i="33"/>
  <c r="AF59" i="33"/>
  <c r="AB59" i="33"/>
  <c r="AA59" i="33"/>
  <c r="Z59" i="33"/>
  <c r="Y59" i="33"/>
  <c r="P59" i="33"/>
  <c r="N59" i="33"/>
  <c r="AI58" i="33"/>
  <c r="AF58" i="33"/>
  <c r="AB58" i="33"/>
  <c r="AA58" i="33"/>
  <c r="Z58" i="33"/>
  <c r="Y58" i="33"/>
  <c r="P58" i="33"/>
  <c r="N58" i="33"/>
  <c r="AI57" i="33"/>
  <c r="AF57" i="33"/>
  <c r="AB57" i="33"/>
  <c r="AA57" i="33"/>
  <c r="Z57" i="33"/>
  <c r="Y57" i="33"/>
  <c r="P57" i="33"/>
  <c r="N57" i="33"/>
  <c r="AI56" i="33"/>
  <c r="AF56" i="33"/>
  <c r="AB56" i="33"/>
  <c r="AA56" i="33"/>
  <c r="Z56" i="33"/>
  <c r="Y56" i="33"/>
  <c r="P56" i="33"/>
  <c r="N56" i="33"/>
  <c r="AI55" i="33"/>
  <c r="AF55" i="33"/>
  <c r="P55" i="33"/>
  <c r="N55" i="33"/>
  <c r="AI54" i="33"/>
  <c r="AF54" i="33"/>
  <c r="AB54" i="33"/>
  <c r="AA54" i="33"/>
  <c r="Z54" i="33"/>
  <c r="Y54" i="33"/>
  <c r="P54" i="33"/>
  <c r="N54" i="33"/>
  <c r="AI53" i="33"/>
  <c r="AF53" i="33"/>
  <c r="AB53" i="33"/>
  <c r="AA53" i="33"/>
  <c r="Z53" i="33"/>
  <c r="Y53" i="33"/>
  <c r="P53" i="33"/>
  <c r="N53" i="33"/>
  <c r="AI52" i="33"/>
  <c r="AF52" i="33"/>
  <c r="P52" i="33"/>
  <c r="N52" i="33"/>
  <c r="AI51" i="33"/>
  <c r="AF51" i="33"/>
  <c r="AB51" i="33"/>
  <c r="AA51" i="33"/>
  <c r="Z51" i="33"/>
  <c r="Y51" i="33"/>
  <c r="P51" i="33"/>
  <c r="N51" i="33"/>
  <c r="AI50" i="33"/>
  <c r="AF50" i="33"/>
  <c r="AB50" i="33"/>
  <c r="AA50" i="33"/>
  <c r="Z50" i="33"/>
  <c r="Y50" i="33"/>
  <c r="P50" i="33"/>
  <c r="N50" i="33"/>
  <c r="AI49" i="33"/>
  <c r="AF49" i="33"/>
  <c r="P49" i="33"/>
  <c r="N49" i="33"/>
  <c r="AI48" i="33"/>
  <c r="AF48" i="33"/>
  <c r="AB48" i="33"/>
  <c r="AA48" i="33"/>
  <c r="Z48" i="33"/>
  <c r="Y48" i="33"/>
  <c r="P48" i="33"/>
  <c r="N48" i="33"/>
  <c r="AI47" i="33"/>
  <c r="AF47" i="33"/>
  <c r="AB47" i="33"/>
  <c r="AA47" i="33"/>
  <c r="Z47" i="33"/>
  <c r="Y47" i="33"/>
  <c r="P47" i="33"/>
  <c r="N47" i="33"/>
  <c r="AI46" i="33"/>
  <c r="AF46" i="33"/>
  <c r="AB46" i="33"/>
  <c r="AA46" i="33"/>
  <c r="Z46" i="33"/>
  <c r="Y46" i="33"/>
  <c r="P46" i="33"/>
  <c r="N46" i="33"/>
  <c r="AI45" i="33"/>
  <c r="AF45" i="33"/>
  <c r="AB45" i="33"/>
  <c r="AA45" i="33"/>
  <c r="Z45" i="33"/>
  <c r="Y45" i="33"/>
  <c r="P45" i="33"/>
  <c r="N45" i="33"/>
  <c r="AI44" i="33"/>
  <c r="AF44" i="33"/>
  <c r="P44" i="33"/>
  <c r="N44" i="33"/>
  <c r="AI43" i="33"/>
  <c r="AF43" i="33"/>
  <c r="AB43" i="33"/>
  <c r="AA43" i="33"/>
  <c r="Z43" i="33"/>
  <c r="Y43" i="33"/>
  <c r="P43" i="33"/>
  <c r="N43" i="33"/>
  <c r="AI42" i="33"/>
  <c r="AF42" i="33"/>
  <c r="AB42" i="33"/>
  <c r="AA42" i="33"/>
  <c r="Z42" i="33"/>
  <c r="Y42" i="33"/>
  <c r="P42" i="33"/>
  <c r="N42" i="33"/>
  <c r="AI41" i="33"/>
  <c r="AF41" i="33"/>
  <c r="P41" i="33"/>
  <c r="N41" i="33"/>
  <c r="AI40" i="33"/>
  <c r="AF40" i="33"/>
  <c r="P40" i="33"/>
  <c r="N40" i="33"/>
  <c r="AI39" i="33"/>
  <c r="AF39" i="33"/>
  <c r="AB39" i="33"/>
  <c r="AA39" i="33"/>
  <c r="Z39" i="33"/>
  <c r="Y39" i="33"/>
  <c r="P39" i="33"/>
  <c r="N39" i="33"/>
  <c r="AI38" i="33"/>
  <c r="AF38" i="33"/>
  <c r="AB38" i="33"/>
  <c r="AA38" i="33"/>
  <c r="Z38" i="33"/>
  <c r="Y38" i="33"/>
  <c r="P38" i="33"/>
  <c r="N38" i="33"/>
  <c r="AI37" i="33"/>
  <c r="AF37" i="33"/>
  <c r="AB37" i="33"/>
  <c r="AA37" i="33"/>
  <c r="Z37" i="33"/>
  <c r="Y37" i="33"/>
  <c r="P37" i="33"/>
  <c r="N37" i="33"/>
  <c r="AI36" i="33"/>
  <c r="AF36" i="33"/>
  <c r="AB36" i="33"/>
  <c r="AA36" i="33"/>
  <c r="Z36" i="33"/>
  <c r="Y36" i="33"/>
  <c r="P36" i="33"/>
  <c r="N36" i="33"/>
  <c r="AI35" i="33"/>
  <c r="AF35" i="33"/>
  <c r="P35" i="33"/>
  <c r="N35" i="33"/>
  <c r="AI34" i="33"/>
  <c r="AF34" i="33"/>
  <c r="AB34" i="33"/>
  <c r="AA34" i="33"/>
  <c r="Z34" i="33"/>
  <c r="Y34" i="33"/>
  <c r="P34" i="33"/>
  <c r="N34" i="33"/>
  <c r="AI33" i="33"/>
  <c r="AF33" i="33"/>
  <c r="AB33" i="33"/>
  <c r="AA33" i="33"/>
  <c r="Z33" i="33"/>
  <c r="Y33" i="33"/>
  <c r="P33" i="33"/>
  <c r="N33" i="33"/>
  <c r="AI32" i="33"/>
  <c r="AF32" i="33"/>
  <c r="AB32" i="33"/>
  <c r="AA32" i="33"/>
  <c r="Z32" i="33"/>
  <c r="Y32" i="33"/>
  <c r="P32" i="33"/>
  <c r="N32" i="33"/>
  <c r="AI31" i="33"/>
  <c r="AF31" i="33"/>
  <c r="AB31" i="33"/>
  <c r="AA31" i="33"/>
  <c r="Z31" i="33"/>
  <c r="Y31" i="33"/>
  <c r="P31" i="33"/>
  <c r="N31" i="33"/>
  <c r="AI30" i="33"/>
  <c r="AF30" i="33"/>
  <c r="P30" i="33"/>
  <c r="N30" i="33"/>
  <c r="AI29" i="33"/>
  <c r="AF29" i="33"/>
  <c r="AB29" i="33"/>
  <c r="AA29" i="33"/>
  <c r="Z29" i="33"/>
  <c r="Y29" i="33"/>
  <c r="P29" i="33"/>
  <c r="N29" i="33"/>
  <c r="AI28" i="33"/>
  <c r="AF28" i="33"/>
  <c r="AB28" i="33"/>
  <c r="AA28" i="33"/>
  <c r="Z28" i="33"/>
  <c r="Y28" i="33"/>
  <c r="P28" i="33"/>
  <c r="N28" i="33"/>
  <c r="AI27" i="33"/>
  <c r="AF27" i="33"/>
  <c r="P27" i="33"/>
  <c r="N27" i="33"/>
  <c r="AI26" i="33"/>
  <c r="AF26" i="33"/>
  <c r="P26" i="33"/>
  <c r="N26" i="33"/>
  <c r="AI25" i="33"/>
  <c r="AF25" i="33"/>
  <c r="AB25" i="33"/>
  <c r="AA25" i="33"/>
  <c r="Z25" i="33"/>
  <c r="Y25" i="33"/>
  <c r="P25" i="33"/>
  <c r="N25" i="33"/>
  <c r="AI24" i="33"/>
  <c r="AF24" i="33"/>
  <c r="AB24" i="33"/>
  <c r="AA24" i="33"/>
  <c r="Z24" i="33"/>
  <c r="Y24" i="33"/>
  <c r="P24" i="33"/>
  <c r="N24" i="33"/>
  <c r="AI23" i="33"/>
  <c r="AF23" i="33"/>
  <c r="AB23" i="33"/>
  <c r="AA23" i="33"/>
  <c r="Z23" i="33"/>
  <c r="Y23" i="33"/>
  <c r="P23" i="33"/>
  <c r="N23" i="33"/>
  <c r="AI22" i="33"/>
  <c r="AF22" i="33"/>
  <c r="AB22" i="33"/>
  <c r="AA22" i="33"/>
  <c r="Z22" i="33"/>
  <c r="Y22" i="33"/>
  <c r="P22" i="33"/>
  <c r="N22" i="33"/>
  <c r="AI21" i="33"/>
  <c r="AF21" i="33"/>
  <c r="AB21" i="33"/>
  <c r="AA21" i="33"/>
  <c r="Z21" i="33"/>
  <c r="Y21" i="33"/>
  <c r="P21" i="33"/>
  <c r="N21" i="33"/>
  <c r="AI20" i="33"/>
  <c r="AF20" i="33"/>
  <c r="AB20" i="33"/>
  <c r="AA20" i="33"/>
  <c r="Z20" i="33"/>
  <c r="Y20" i="33"/>
  <c r="P20" i="33"/>
  <c r="N20" i="33"/>
  <c r="AI19" i="33"/>
  <c r="AF19" i="33"/>
  <c r="AB19" i="33"/>
  <c r="AA19" i="33"/>
  <c r="Z19" i="33"/>
  <c r="Y19" i="33"/>
  <c r="P19" i="33"/>
  <c r="N19" i="33"/>
  <c r="AI18" i="33"/>
  <c r="AF18" i="33"/>
  <c r="AB18" i="33"/>
  <c r="AA18" i="33"/>
  <c r="Z18" i="33"/>
  <c r="Y18" i="33"/>
  <c r="P18" i="33"/>
  <c r="N18" i="33"/>
  <c r="AI17" i="33"/>
  <c r="AF17" i="33"/>
  <c r="AB17" i="33"/>
  <c r="AA17" i="33"/>
  <c r="Z17" i="33"/>
  <c r="Y17" i="33"/>
  <c r="P17" i="33"/>
  <c r="N17" i="33"/>
  <c r="AI16" i="33"/>
  <c r="AF16" i="33"/>
  <c r="AB16" i="33"/>
  <c r="AA16" i="33"/>
  <c r="Z16" i="33"/>
  <c r="Y16" i="33"/>
  <c r="P16" i="33"/>
  <c r="N16" i="33"/>
  <c r="AI15" i="33"/>
  <c r="AF15" i="33"/>
  <c r="AB15" i="33"/>
  <c r="AA15" i="33"/>
  <c r="Z15" i="33"/>
  <c r="Y15" i="33"/>
  <c r="P15" i="33"/>
  <c r="N15" i="33"/>
  <c r="AI14" i="33"/>
  <c r="AF14" i="33"/>
  <c r="AB14" i="33"/>
  <c r="AA14" i="33"/>
  <c r="Z14" i="33"/>
  <c r="Y14" i="33"/>
  <c r="P14" i="33"/>
  <c r="N14" i="33"/>
  <c r="AI13" i="33"/>
  <c r="AF13" i="33"/>
  <c r="AB13" i="33"/>
  <c r="AA13" i="33"/>
  <c r="Z13" i="33"/>
  <c r="Y13" i="33"/>
  <c r="P13" i="33"/>
  <c r="N13" i="33"/>
  <c r="AI12" i="33"/>
  <c r="AF12" i="33"/>
  <c r="P12" i="33"/>
  <c r="N12" i="33"/>
  <c r="AI11" i="33"/>
  <c r="AF11" i="33"/>
  <c r="AB11" i="33"/>
  <c r="AA11" i="33"/>
  <c r="Z11" i="33"/>
  <c r="Y11" i="33"/>
  <c r="P11" i="33"/>
  <c r="N11" i="33"/>
  <c r="AI10" i="33"/>
  <c r="AF10" i="33"/>
  <c r="AB10" i="33"/>
  <c r="AA10" i="33"/>
  <c r="Z10" i="33"/>
  <c r="Y10" i="33"/>
  <c r="P10" i="33"/>
  <c r="N10" i="33"/>
  <c r="AI9" i="33"/>
  <c r="AF9" i="33"/>
  <c r="AB9" i="33"/>
  <c r="AA9" i="33"/>
  <c r="Z9" i="33"/>
  <c r="Y9" i="33"/>
  <c r="P9" i="33"/>
  <c r="N9" i="33"/>
  <c r="AI8" i="33"/>
  <c r="AB8" i="33"/>
  <c r="AA8" i="33"/>
  <c r="Z8" i="33"/>
  <c r="Y8" i="33"/>
  <c r="Q8" i="33"/>
  <c r="P8" i="33"/>
  <c r="N8" i="33"/>
  <c r="AH5" i="33"/>
  <c r="W5" i="33"/>
  <c r="AY20" i="33"/>
  <c r="AY28" i="33"/>
  <c r="AH4" i="33"/>
  <c r="W4" i="33"/>
  <c r="AY19" i="33"/>
  <c r="AY27" i="33"/>
  <c r="C4" i="33"/>
  <c r="AH3" i="33"/>
  <c r="W3" i="33"/>
  <c r="BB21" i="33"/>
  <c r="B272" i="32"/>
  <c r="A272" i="32"/>
  <c r="P271" i="32"/>
  <c r="B271" i="32"/>
  <c r="A271" i="32"/>
  <c r="P270" i="32"/>
  <c r="B270" i="32"/>
  <c r="A270" i="32"/>
  <c r="P269" i="32"/>
  <c r="B269" i="32"/>
  <c r="A269" i="32"/>
  <c r="P268" i="32"/>
  <c r="B268" i="32"/>
  <c r="A268" i="32"/>
  <c r="P267" i="32"/>
  <c r="B267" i="32"/>
  <c r="A267" i="32"/>
  <c r="P266" i="32"/>
  <c r="B266" i="32"/>
  <c r="A266" i="32"/>
  <c r="P265" i="32"/>
  <c r="B265" i="32"/>
  <c r="A265" i="32"/>
  <c r="P264" i="32"/>
  <c r="B264" i="32"/>
  <c r="A264" i="32"/>
  <c r="P263" i="32"/>
  <c r="B263" i="32"/>
  <c r="A263" i="32"/>
  <c r="P262" i="32"/>
  <c r="B262" i="32"/>
  <c r="A262" i="32"/>
  <c r="P261" i="32"/>
  <c r="B261" i="32"/>
  <c r="A261" i="32"/>
  <c r="P260" i="32"/>
  <c r="B260" i="32"/>
  <c r="A260" i="32"/>
  <c r="P259" i="32"/>
  <c r="B259" i="32"/>
  <c r="A259" i="32"/>
  <c r="P258" i="32"/>
  <c r="B258" i="32"/>
  <c r="A258" i="32"/>
  <c r="P257" i="32"/>
  <c r="B257" i="32"/>
  <c r="A257" i="32"/>
  <c r="P256" i="32"/>
  <c r="B256" i="32"/>
  <c r="A256" i="32"/>
  <c r="P255" i="32"/>
  <c r="B255" i="32"/>
  <c r="A255" i="32"/>
  <c r="P254" i="32"/>
  <c r="B254" i="32"/>
  <c r="A254" i="32"/>
  <c r="P253" i="32"/>
  <c r="B253" i="32"/>
  <c r="A253" i="32"/>
  <c r="P252" i="32"/>
  <c r="B252" i="32"/>
  <c r="A252" i="32"/>
  <c r="P251" i="32"/>
  <c r="B251" i="32"/>
  <c r="A251" i="32"/>
  <c r="P250" i="32"/>
  <c r="B250" i="32"/>
  <c r="A250" i="32"/>
  <c r="P249" i="32"/>
  <c r="B249" i="32"/>
  <c r="A249" i="32"/>
  <c r="P248" i="32"/>
  <c r="B248" i="32"/>
  <c r="A248" i="32"/>
  <c r="P247" i="32"/>
  <c r="B247" i="32"/>
  <c r="A247" i="32"/>
  <c r="P246" i="32"/>
  <c r="B246" i="32"/>
  <c r="A246" i="32"/>
  <c r="P245" i="32"/>
  <c r="B245" i="32"/>
  <c r="A245" i="32"/>
  <c r="P244" i="32"/>
  <c r="B244" i="32"/>
  <c r="A244" i="32"/>
  <c r="P243" i="32"/>
  <c r="B243" i="32"/>
  <c r="A243" i="32"/>
  <c r="P242" i="32"/>
  <c r="L242" i="32"/>
  <c r="H242" i="32"/>
  <c r="B242" i="32"/>
  <c r="A242" i="32"/>
  <c r="P241" i="32"/>
  <c r="L241" i="32"/>
  <c r="H241" i="32"/>
  <c r="B241" i="32"/>
  <c r="A241" i="32"/>
  <c r="P240" i="32"/>
  <c r="L240" i="32"/>
  <c r="H240" i="32"/>
  <c r="B240" i="32"/>
  <c r="A240" i="32"/>
  <c r="P239" i="32"/>
  <c r="L239" i="32"/>
  <c r="H239" i="32"/>
  <c r="B239" i="32"/>
  <c r="A239" i="32"/>
  <c r="P238" i="32"/>
  <c r="L238" i="32"/>
  <c r="H238" i="32"/>
  <c r="B238" i="32"/>
  <c r="A238" i="32"/>
  <c r="AJ237" i="32"/>
  <c r="AI237" i="32"/>
  <c r="P237" i="32"/>
  <c r="L237" i="32"/>
  <c r="H237" i="32"/>
  <c r="B237" i="32"/>
  <c r="A237" i="32"/>
  <c r="AJ236" i="32"/>
  <c r="AI236" i="32"/>
  <c r="P236" i="32"/>
  <c r="L236" i="32"/>
  <c r="H236" i="32"/>
  <c r="B236" i="32"/>
  <c r="A236" i="32"/>
  <c r="AJ235" i="32"/>
  <c r="AI235" i="32"/>
  <c r="P235" i="32"/>
  <c r="L235" i="32"/>
  <c r="H235" i="32"/>
  <c r="B235" i="32"/>
  <c r="A235" i="32"/>
  <c r="AJ234" i="32"/>
  <c r="AI234" i="32"/>
  <c r="P234" i="32"/>
  <c r="L234" i="32"/>
  <c r="H234" i="32"/>
  <c r="B234" i="32"/>
  <c r="A234" i="32"/>
  <c r="AJ233" i="32"/>
  <c r="AI233" i="32"/>
  <c r="P233" i="32"/>
  <c r="L233" i="32"/>
  <c r="H233" i="32"/>
  <c r="B233" i="32"/>
  <c r="A233" i="32"/>
  <c r="AJ232" i="32"/>
  <c r="AI232" i="32"/>
  <c r="P232" i="32"/>
  <c r="L232" i="32"/>
  <c r="H232" i="32"/>
  <c r="B232" i="32"/>
  <c r="A232" i="32"/>
  <c r="AJ231" i="32"/>
  <c r="AI231" i="32"/>
  <c r="P231" i="32"/>
  <c r="L231" i="32"/>
  <c r="H231" i="32"/>
  <c r="B231" i="32"/>
  <c r="A231" i="32"/>
  <c r="AJ230" i="32"/>
  <c r="AI230" i="32"/>
  <c r="P230" i="32"/>
  <c r="L230" i="32"/>
  <c r="H230" i="32"/>
  <c r="B230" i="32"/>
  <c r="A230" i="32"/>
  <c r="AJ229" i="32"/>
  <c r="AI229" i="32"/>
  <c r="P229" i="32"/>
  <c r="L229" i="32"/>
  <c r="H229" i="32"/>
  <c r="B229" i="32"/>
  <c r="A229" i="32"/>
  <c r="AJ228" i="32"/>
  <c r="AI228" i="32"/>
  <c r="P228" i="32"/>
  <c r="L228" i="32"/>
  <c r="H228" i="32"/>
  <c r="B228" i="32"/>
  <c r="A228" i="32"/>
  <c r="AJ227" i="32"/>
  <c r="AI227" i="32"/>
  <c r="P227" i="32"/>
  <c r="L227" i="32"/>
  <c r="H227" i="32"/>
  <c r="B227" i="32"/>
  <c r="A227" i="32"/>
  <c r="AJ226" i="32"/>
  <c r="AI226" i="32"/>
  <c r="P226" i="32"/>
  <c r="L226" i="32"/>
  <c r="H226" i="32"/>
  <c r="B226" i="32"/>
  <c r="A226" i="32"/>
  <c r="AJ225" i="32"/>
  <c r="AI225" i="32"/>
  <c r="P225" i="32"/>
  <c r="L225" i="32"/>
  <c r="H225" i="32"/>
  <c r="B225" i="32"/>
  <c r="A225" i="32"/>
  <c r="AJ224" i="32"/>
  <c r="AI224" i="32"/>
  <c r="P224" i="32"/>
  <c r="L224" i="32"/>
  <c r="H224" i="32"/>
  <c r="B224" i="32"/>
  <c r="A224" i="32"/>
  <c r="AJ223" i="32"/>
  <c r="AI223" i="32"/>
  <c r="P223" i="32"/>
  <c r="L223" i="32"/>
  <c r="H223" i="32"/>
  <c r="B223" i="32"/>
  <c r="A223" i="32"/>
  <c r="AJ222" i="32"/>
  <c r="AI222" i="32"/>
  <c r="P222" i="32"/>
  <c r="L222" i="32"/>
  <c r="H222" i="32"/>
  <c r="B222" i="32"/>
  <c r="A222" i="32"/>
  <c r="AJ221" i="32"/>
  <c r="AI221" i="32"/>
  <c r="P221" i="32"/>
  <c r="L221" i="32"/>
  <c r="H221" i="32"/>
  <c r="B221" i="32"/>
  <c r="A221" i="32"/>
  <c r="AJ220" i="32"/>
  <c r="AI220" i="32"/>
  <c r="P220" i="32"/>
  <c r="L220" i="32"/>
  <c r="H220" i="32"/>
  <c r="B220" i="32"/>
  <c r="A220" i="32"/>
  <c r="AJ219" i="32"/>
  <c r="AI219" i="32"/>
  <c r="P219" i="32"/>
  <c r="L219" i="32"/>
  <c r="H219" i="32"/>
  <c r="B219" i="32"/>
  <c r="A219" i="32"/>
  <c r="AJ218" i="32"/>
  <c r="AI218" i="32"/>
  <c r="P218" i="32"/>
  <c r="L218" i="32"/>
  <c r="H218" i="32"/>
  <c r="B218" i="32"/>
  <c r="A218" i="32"/>
  <c r="AJ217" i="32"/>
  <c r="AI217" i="32"/>
  <c r="P217" i="32"/>
  <c r="L217" i="32"/>
  <c r="J217" i="32"/>
  <c r="H217" i="32"/>
  <c r="B217" i="32"/>
  <c r="A217" i="32"/>
  <c r="AJ216" i="32"/>
  <c r="AI216" i="32"/>
  <c r="P216" i="32"/>
  <c r="L216" i="32"/>
  <c r="J216" i="32"/>
  <c r="H216" i="32"/>
  <c r="B216" i="32"/>
  <c r="A216" i="32"/>
  <c r="AI215" i="32"/>
  <c r="AE215" i="32"/>
  <c r="AJ215" i="32"/>
  <c r="P215" i="32"/>
  <c r="L215" i="32"/>
  <c r="J215" i="32"/>
  <c r="H215" i="32"/>
  <c r="B215" i="32"/>
  <c r="A215" i="32"/>
  <c r="AI214" i="32"/>
  <c r="AE214" i="32"/>
  <c r="AJ214" i="32"/>
  <c r="P214" i="32"/>
  <c r="L214" i="32"/>
  <c r="J214" i="32"/>
  <c r="H214" i="32"/>
  <c r="B214" i="32"/>
  <c r="A214" i="32"/>
  <c r="AI213" i="32"/>
  <c r="AE213" i="32"/>
  <c r="AJ213" i="32"/>
  <c r="P213" i="32"/>
  <c r="L213" i="32"/>
  <c r="J213" i="32"/>
  <c r="H213" i="32"/>
  <c r="B213" i="32"/>
  <c r="A213" i="32"/>
  <c r="AE212" i="32"/>
  <c r="AJ212" i="32"/>
  <c r="AI212" i="32"/>
  <c r="P212" i="32"/>
  <c r="L212" i="32"/>
  <c r="J212" i="32"/>
  <c r="H212" i="32"/>
  <c r="B212" i="32"/>
  <c r="A212" i="32"/>
  <c r="AI211" i="32"/>
  <c r="AE211" i="32"/>
  <c r="AJ211" i="32"/>
  <c r="P211" i="32"/>
  <c r="L211" i="32"/>
  <c r="J211" i="32"/>
  <c r="H211" i="32"/>
  <c r="B211" i="32"/>
  <c r="A211" i="32"/>
  <c r="AI210" i="32"/>
  <c r="AE210" i="32"/>
  <c r="AJ210" i="32"/>
  <c r="P210" i="32"/>
  <c r="L210" i="32"/>
  <c r="J210" i="32"/>
  <c r="H210" i="32"/>
  <c r="B210" i="32"/>
  <c r="A210" i="32"/>
  <c r="AI209" i="32"/>
  <c r="AE209" i="32"/>
  <c r="AJ209" i="32"/>
  <c r="P209" i="32"/>
  <c r="L209" i="32"/>
  <c r="J209" i="32"/>
  <c r="H209" i="32"/>
  <c r="B209" i="32"/>
  <c r="A209" i="32"/>
  <c r="AI208" i="32"/>
  <c r="AF208" i="32"/>
  <c r="AB208" i="32"/>
  <c r="AA208" i="32"/>
  <c r="Z208" i="32"/>
  <c r="Y208" i="32"/>
  <c r="P208" i="32"/>
  <c r="N208" i="32"/>
  <c r="J208" i="32"/>
  <c r="H208" i="32"/>
  <c r="B208" i="32"/>
  <c r="A208" i="32"/>
  <c r="AI207" i="32"/>
  <c r="AF207" i="32"/>
  <c r="AB207" i="32"/>
  <c r="AA207" i="32"/>
  <c r="Z207" i="32"/>
  <c r="Y207" i="32"/>
  <c r="P207" i="32"/>
  <c r="N207" i="32"/>
  <c r="J207" i="32"/>
  <c r="H207" i="32"/>
  <c r="B207" i="32"/>
  <c r="A207" i="32"/>
  <c r="AI206" i="32"/>
  <c r="AF206" i="32"/>
  <c r="AB206" i="32"/>
  <c r="AA206" i="32"/>
  <c r="Z206" i="32"/>
  <c r="Y206" i="32"/>
  <c r="P206" i="32"/>
  <c r="N206" i="32"/>
  <c r="J206" i="32"/>
  <c r="H206" i="32"/>
  <c r="B206" i="32"/>
  <c r="A206" i="32"/>
  <c r="AI205" i="32"/>
  <c r="AF205" i="32"/>
  <c r="AB205" i="32"/>
  <c r="AA205" i="32"/>
  <c r="Z205" i="32"/>
  <c r="Y205" i="32"/>
  <c r="P205" i="32"/>
  <c r="N205" i="32"/>
  <c r="J205" i="32"/>
  <c r="H205" i="32"/>
  <c r="B205" i="32"/>
  <c r="A205" i="32"/>
  <c r="AI204" i="32"/>
  <c r="AF204" i="32"/>
  <c r="AB204" i="32"/>
  <c r="AA204" i="32"/>
  <c r="Z204" i="32"/>
  <c r="Y204" i="32"/>
  <c r="P204" i="32"/>
  <c r="N204" i="32"/>
  <c r="J204" i="32"/>
  <c r="H204" i="32"/>
  <c r="B204" i="32"/>
  <c r="A204" i="32"/>
  <c r="AI203" i="32"/>
  <c r="AF203" i="32"/>
  <c r="AB203" i="32"/>
  <c r="AA203" i="32"/>
  <c r="Z203" i="32"/>
  <c r="Y203" i="32"/>
  <c r="P203" i="32"/>
  <c r="N203" i="32"/>
  <c r="J203" i="32"/>
  <c r="H203" i="32"/>
  <c r="B203" i="32"/>
  <c r="A203" i="32"/>
  <c r="AI202" i="32"/>
  <c r="AF202" i="32"/>
  <c r="AB202" i="32"/>
  <c r="AA202" i="32"/>
  <c r="Z202" i="32"/>
  <c r="Y202" i="32"/>
  <c r="P202" i="32"/>
  <c r="N202" i="32"/>
  <c r="J202" i="32"/>
  <c r="H202" i="32"/>
  <c r="B202" i="32"/>
  <c r="A202" i="32"/>
  <c r="AI201" i="32"/>
  <c r="AF201" i="32"/>
  <c r="AB201" i="32"/>
  <c r="AA201" i="32"/>
  <c r="Z201" i="32"/>
  <c r="Y201" i="32"/>
  <c r="P201" i="32"/>
  <c r="N201" i="32"/>
  <c r="H201" i="32"/>
  <c r="B201" i="32"/>
  <c r="AI200" i="32"/>
  <c r="AF200" i="32"/>
  <c r="AB200" i="32"/>
  <c r="AA200" i="32"/>
  <c r="Z200" i="32"/>
  <c r="Y200" i="32"/>
  <c r="P200" i="32"/>
  <c r="N200" i="32"/>
  <c r="AI199" i="32"/>
  <c r="AF199" i="32"/>
  <c r="AB199" i="32"/>
  <c r="AA199" i="32"/>
  <c r="Z199" i="32"/>
  <c r="Y199" i="32"/>
  <c r="P199" i="32"/>
  <c r="N199" i="32"/>
  <c r="AI198" i="32"/>
  <c r="AF198" i="32"/>
  <c r="AB198" i="32"/>
  <c r="AA198" i="32"/>
  <c r="Z198" i="32"/>
  <c r="Y198" i="32"/>
  <c r="P198" i="32"/>
  <c r="N198" i="32"/>
  <c r="AI197" i="32"/>
  <c r="AF197" i="32"/>
  <c r="AB197" i="32"/>
  <c r="AA197" i="32"/>
  <c r="Z197" i="32"/>
  <c r="Y197" i="32"/>
  <c r="P197" i="32"/>
  <c r="N197" i="32"/>
  <c r="AI196" i="32"/>
  <c r="AF196" i="32"/>
  <c r="AB196" i="32"/>
  <c r="AA196" i="32"/>
  <c r="Z196" i="32"/>
  <c r="Y196" i="32"/>
  <c r="P196" i="32"/>
  <c r="N196" i="32"/>
  <c r="AI195" i="32"/>
  <c r="AF195" i="32"/>
  <c r="AB195" i="32"/>
  <c r="AA195" i="32"/>
  <c r="Z195" i="32"/>
  <c r="Y195" i="32"/>
  <c r="P195" i="32"/>
  <c r="N195" i="32"/>
  <c r="AI194" i="32"/>
  <c r="AF194" i="32"/>
  <c r="AB194" i="32"/>
  <c r="AA194" i="32"/>
  <c r="Z194" i="32"/>
  <c r="Y194" i="32"/>
  <c r="P194" i="32"/>
  <c r="N194" i="32"/>
  <c r="AI193" i="32"/>
  <c r="AF193" i="32"/>
  <c r="AB193" i="32"/>
  <c r="AA193" i="32"/>
  <c r="Z193" i="32"/>
  <c r="Y193" i="32"/>
  <c r="P193" i="32"/>
  <c r="N193" i="32"/>
  <c r="AI192" i="32"/>
  <c r="AF192" i="32"/>
  <c r="AB192" i="32"/>
  <c r="AA192" i="32"/>
  <c r="Z192" i="32"/>
  <c r="Y192" i="32"/>
  <c r="P192" i="32"/>
  <c r="N192" i="32"/>
  <c r="AI191" i="32"/>
  <c r="AF191" i="32"/>
  <c r="AB191" i="32"/>
  <c r="AA191" i="32"/>
  <c r="Z191" i="32"/>
  <c r="Y191" i="32"/>
  <c r="P191" i="32"/>
  <c r="N191" i="32"/>
  <c r="AI190" i="32"/>
  <c r="AF190" i="32"/>
  <c r="AB190" i="32"/>
  <c r="AA190" i="32"/>
  <c r="Z190" i="32"/>
  <c r="Y190" i="32"/>
  <c r="P190" i="32"/>
  <c r="N190" i="32"/>
  <c r="AI189" i="32"/>
  <c r="AF189" i="32"/>
  <c r="AB189" i="32"/>
  <c r="AA189" i="32"/>
  <c r="Z189" i="32"/>
  <c r="Y189" i="32"/>
  <c r="P189" i="32"/>
  <c r="N189" i="32"/>
  <c r="AI188" i="32"/>
  <c r="AF188" i="32"/>
  <c r="AB188" i="32"/>
  <c r="AA188" i="32"/>
  <c r="Z188" i="32"/>
  <c r="Y188" i="32"/>
  <c r="P188" i="32"/>
  <c r="N188" i="32"/>
  <c r="AI187" i="32"/>
  <c r="AF187" i="32"/>
  <c r="AB187" i="32"/>
  <c r="AA187" i="32"/>
  <c r="Z187" i="32"/>
  <c r="Y187" i="32"/>
  <c r="P187" i="32"/>
  <c r="N187" i="32"/>
  <c r="AI186" i="32"/>
  <c r="AF186" i="32"/>
  <c r="AB186" i="32"/>
  <c r="AA186" i="32"/>
  <c r="Z186" i="32"/>
  <c r="Y186" i="32"/>
  <c r="P186" i="32"/>
  <c r="N186" i="32"/>
  <c r="AI185" i="32"/>
  <c r="AF185" i="32"/>
  <c r="AB185" i="32"/>
  <c r="AA185" i="32"/>
  <c r="Z185" i="32"/>
  <c r="Y185" i="32"/>
  <c r="P185" i="32"/>
  <c r="N185" i="32"/>
  <c r="AI184" i="32"/>
  <c r="AF184" i="32"/>
  <c r="AB184" i="32"/>
  <c r="AA184" i="32"/>
  <c r="Z184" i="32"/>
  <c r="Y184" i="32"/>
  <c r="P184" i="32"/>
  <c r="N184" i="32"/>
  <c r="AI183" i="32"/>
  <c r="AF183" i="32"/>
  <c r="AB183" i="32"/>
  <c r="AA183" i="32"/>
  <c r="Z183" i="32"/>
  <c r="Y183" i="32"/>
  <c r="P183" i="32"/>
  <c r="N183" i="32"/>
  <c r="AI182" i="32"/>
  <c r="AF182" i="32"/>
  <c r="AB182" i="32"/>
  <c r="AA182" i="32"/>
  <c r="Z182" i="32"/>
  <c r="Y182" i="32"/>
  <c r="P182" i="32"/>
  <c r="N182" i="32"/>
  <c r="AI181" i="32"/>
  <c r="AF181" i="32"/>
  <c r="AB181" i="32"/>
  <c r="AA181" i="32"/>
  <c r="Z181" i="32"/>
  <c r="Y181" i="32"/>
  <c r="P181" i="32"/>
  <c r="N181" i="32"/>
  <c r="AI180" i="32"/>
  <c r="AF180" i="32"/>
  <c r="AB180" i="32"/>
  <c r="AA180" i="32"/>
  <c r="Z180" i="32"/>
  <c r="Y180" i="32"/>
  <c r="P180" i="32"/>
  <c r="N180" i="32"/>
  <c r="AI179" i="32"/>
  <c r="AF179" i="32"/>
  <c r="AB179" i="32"/>
  <c r="AA179" i="32"/>
  <c r="Z179" i="32"/>
  <c r="Y179" i="32"/>
  <c r="P179" i="32"/>
  <c r="N179" i="32"/>
  <c r="AI178" i="32"/>
  <c r="AF178" i="32"/>
  <c r="AB178" i="32"/>
  <c r="AA178" i="32"/>
  <c r="Z178" i="32"/>
  <c r="Y178" i="32"/>
  <c r="P178" i="32"/>
  <c r="N178" i="32"/>
  <c r="AI177" i="32"/>
  <c r="AF177" i="32"/>
  <c r="AB177" i="32"/>
  <c r="AA177" i="32"/>
  <c r="Z177" i="32"/>
  <c r="Y177" i="32"/>
  <c r="P177" i="32"/>
  <c r="N177" i="32"/>
  <c r="AI176" i="32"/>
  <c r="AF176" i="32"/>
  <c r="AB176" i="32"/>
  <c r="AA176" i="32"/>
  <c r="Z176" i="32"/>
  <c r="Y176" i="32"/>
  <c r="P176" i="32"/>
  <c r="N176" i="32"/>
  <c r="AI175" i="32"/>
  <c r="AF175" i="32"/>
  <c r="AB175" i="32"/>
  <c r="AA175" i="32"/>
  <c r="Z175" i="32"/>
  <c r="Y175" i="32"/>
  <c r="P175" i="32"/>
  <c r="N175" i="32"/>
  <c r="AI174" i="32"/>
  <c r="AF174" i="32"/>
  <c r="AB174" i="32"/>
  <c r="AA174" i="32"/>
  <c r="Z174" i="32"/>
  <c r="Y174" i="32"/>
  <c r="R174" i="32"/>
  <c r="P174" i="32"/>
  <c r="N174" i="32"/>
  <c r="AI173" i="32"/>
  <c r="AF173" i="32"/>
  <c r="AB173" i="32"/>
  <c r="AA173" i="32"/>
  <c r="Z173" i="32"/>
  <c r="Y173" i="32"/>
  <c r="R173" i="32"/>
  <c r="P173" i="32"/>
  <c r="N173" i="32"/>
  <c r="AI172" i="32"/>
  <c r="AF172" i="32"/>
  <c r="AB172" i="32"/>
  <c r="AA172" i="32"/>
  <c r="Z172" i="32"/>
  <c r="Y172" i="32"/>
  <c r="R172" i="32"/>
  <c r="P172" i="32"/>
  <c r="N172" i="32"/>
  <c r="AI171" i="32"/>
  <c r="AF171" i="32"/>
  <c r="AB171" i="32"/>
  <c r="AA171" i="32"/>
  <c r="Z171" i="32"/>
  <c r="Y171" i="32"/>
  <c r="R171" i="32"/>
  <c r="P171" i="32"/>
  <c r="N171" i="32"/>
  <c r="AI170" i="32"/>
  <c r="AF170" i="32"/>
  <c r="AB170" i="32"/>
  <c r="AA170" i="32"/>
  <c r="Z170" i="32"/>
  <c r="Y170" i="32"/>
  <c r="R170" i="32"/>
  <c r="P170" i="32"/>
  <c r="N170" i="32"/>
  <c r="AI169" i="32"/>
  <c r="AF169" i="32"/>
  <c r="AB169" i="32"/>
  <c r="AA169" i="32"/>
  <c r="Z169" i="32"/>
  <c r="Y169" i="32"/>
  <c r="R169" i="32"/>
  <c r="P169" i="32"/>
  <c r="N169" i="32"/>
  <c r="AI168" i="32"/>
  <c r="AF168" i="32"/>
  <c r="AB168" i="32"/>
  <c r="AA168" i="32"/>
  <c r="Z168" i="32"/>
  <c r="Y168" i="32"/>
  <c r="R168" i="32"/>
  <c r="P168" i="32"/>
  <c r="N168" i="32"/>
  <c r="AI167" i="32"/>
  <c r="AF167" i="32"/>
  <c r="AB167" i="32"/>
  <c r="AA167" i="32"/>
  <c r="Z167" i="32"/>
  <c r="Y167" i="32"/>
  <c r="R167" i="32"/>
  <c r="P167" i="32"/>
  <c r="N167" i="32"/>
  <c r="AI166" i="32"/>
  <c r="AF166" i="32"/>
  <c r="AB166" i="32"/>
  <c r="AA166" i="32"/>
  <c r="Z166" i="32"/>
  <c r="Y166" i="32"/>
  <c r="R166" i="32"/>
  <c r="P166" i="32"/>
  <c r="N166" i="32"/>
  <c r="AI165" i="32"/>
  <c r="AF165" i="32"/>
  <c r="AB165" i="32"/>
  <c r="AA165" i="32"/>
  <c r="Z165" i="32"/>
  <c r="Y165" i="32"/>
  <c r="R165" i="32"/>
  <c r="P165" i="32"/>
  <c r="N165" i="32"/>
  <c r="AI164" i="32"/>
  <c r="AF164" i="32"/>
  <c r="AB164" i="32"/>
  <c r="AA164" i="32"/>
  <c r="Z164" i="32"/>
  <c r="Y164" i="32"/>
  <c r="R164" i="32"/>
  <c r="P164" i="32"/>
  <c r="N164" i="32"/>
  <c r="AI163" i="32"/>
  <c r="AF163" i="32"/>
  <c r="AB163" i="32"/>
  <c r="AA163" i="32"/>
  <c r="Z163" i="32"/>
  <c r="Y163" i="32"/>
  <c r="R163" i="32"/>
  <c r="P163" i="32"/>
  <c r="N163" i="32"/>
  <c r="AI162" i="32"/>
  <c r="AF162" i="32"/>
  <c r="AB162" i="32"/>
  <c r="AA162" i="32"/>
  <c r="Z162" i="32"/>
  <c r="Y162" i="32"/>
  <c r="R162" i="32"/>
  <c r="P162" i="32"/>
  <c r="N162" i="32"/>
  <c r="AI161" i="32"/>
  <c r="AF161" i="32"/>
  <c r="AB161" i="32"/>
  <c r="AA161" i="32"/>
  <c r="Z161" i="32"/>
  <c r="Y161" i="32"/>
  <c r="R161" i="32"/>
  <c r="P161" i="32"/>
  <c r="N161" i="32"/>
  <c r="AI160" i="32"/>
  <c r="AF160" i="32"/>
  <c r="AB160" i="32"/>
  <c r="AA160" i="32"/>
  <c r="Z160" i="32"/>
  <c r="Y160" i="32"/>
  <c r="R160" i="32"/>
  <c r="P160" i="32"/>
  <c r="N160" i="32"/>
  <c r="AI159" i="32"/>
  <c r="AF159" i="32"/>
  <c r="AB159" i="32"/>
  <c r="AA159" i="32"/>
  <c r="Z159" i="32"/>
  <c r="Y159" i="32"/>
  <c r="R159" i="32"/>
  <c r="P159" i="32"/>
  <c r="N159" i="32"/>
  <c r="AI158" i="32"/>
  <c r="AF158" i="32"/>
  <c r="AB158" i="32"/>
  <c r="AA158" i="32"/>
  <c r="Z158" i="32"/>
  <c r="Y158" i="32"/>
  <c r="R158" i="32"/>
  <c r="P158" i="32"/>
  <c r="N158" i="32"/>
  <c r="AI157" i="32"/>
  <c r="AF157" i="32"/>
  <c r="AB157" i="32"/>
  <c r="AA157" i="32"/>
  <c r="Z157" i="32"/>
  <c r="Y157" i="32"/>
  <c r="R157" i="32"/>
  <c r="P157" i="32"/>
  <c r="N157" i="32"/>
  <c r="AI156" i="32"/>
  <c r="AF156" i="32"/>
  <c r="AB156" i="32"/>
  <c r="AA156" i="32"/>
  <c r="Z156" i="32"/>
  <c r="Y156" i="32"/>
  <c r="R156" i="32"/>
  <c r="P156" i="32"/>
  <c r="N156" i="32"/>
  <c r="AI155" i="32"/>
  <c r="AF155" i="32"/>
  <c r="AB155" i="32"/>
  <c r="AA155" i="32"/>
  <c r="Z155" i="32"/>
  <c r="Y155" i="32"/>
  <c r="P155" i="32"/>
  <c r="N155" i="32"/>
  <c r="AI154" i="32"/>
  <c r="AF154" i="32"/>
  <c r="AB154" i="32"/>
  <c r="AA154" i="32"/>
  <c r="Z154" i="32"/>
  <c r="Y154" i="32"/>
  <c r="P154" i="32"/>
  <c r="N154" i="32"/>
  <c r="AI153" i="32"/>
  <c r="AF153" i="32"/>
  <c r="AB153" i="32"/>
  <c r="AA153" i="32"/>
  <c r="Z153" i="32"/>
  <c r="Y153" i="32"/>
  <c r="P153" i="32"/>
  <c r="N153" i="32"/>
  <c r="AI152" i="32"/>
  <c r="AF152" i="32"/>
  <c r="AB152" i="32"/>
  <c r="AA152" i="32"/>
  <c r="Z152" i="32"/>
  <c r="Y152" i="32"/>
  <c r="P152" i="32"/>
  <c r="N152" i="32"/>
  <c r="AI151" i="32"/>
  <c r="AF151" i="32"/>
  <c r="AB151" i="32"/>
  <c r="AA151" i="32"/>
  <c r="Z151" i="32"/>
  <c r="Y151" i="32"/>
  <c r="P151" i="32"/>
  <c r="N151" i="32"/>
  <c r="AI150" i="32"/>
  <c r="AF150" i="32"/>
  <c r="AB150" i="32"/>
  <c r="AA150" i="32"/>
  <c r="Z150" i="32"/>
  <c r="Y150" i="32"/>
  <c r="P150" i="32"/>
  <c r="N150" i="32"/>
  <c r="AI149" i="32"/>
  <c r="AF149" i="32"/>
  <c r="AB149" i="32"/>
  <c r="AA149" i="32"/>
  <c r="Z149" i="32"/>
  <c r="Y149" i="32"/>
  <c r="P149" i="32"/>
  <c r="N149" i="32"/>
  <c r="AI148" i="32"/>
  <c r="AF148" i="32"/>
  <c r="AB148" i="32"/>
  <c r="AA148" i="32"/>
  <c r="Z148" i="32"/>
  <c r="Y148" i="32"/>
  <c r="P148" i="32"/>
  <c r="N148" i="32"/>
  <c r="AI147" i="32"/>
  <c r="AF147" i="32"/>
  <c r="AB147" i="32"/>
  <c r="AA147" i="32"/>
  <c r="Z147" i="32"/>
  <c r="Y147" i="32"/>
  <c r="P147" i="32"/>
  <c r="N147" i="32"/>
  <c r="AI146" i="32"/>
  <c r="AF146" i="32"/>
  <c r="AB146" i="32"/>
  <c r="AA146" i="32"/>
  <c r="Z146" i="32"/>
  <c r="Y146" i="32"/>
  <c r="P146" i="32"/>
  <c r="N146" i="32"/>
  <c r="AI145" i="32"/>
  <c r="AF145" i="32"/>
  <c r="AB145" i="32"/>
  <c r="AA145" i="32"/>
  <c r="Z145" i="32"/>
  <c r="Y145" i="32"/>
  <c r="P145" i="32"/>
  <c r="N145" i="32"/>
  <c r="AI144" i="32"/>
  <c r="AF144" i="32"/>
  <c r="AB144" i="32"/>
  <c r="AA144" i="32"/>
  <c r="Z144" i="32"/>
  <c r="Y144" i="32"/>
  <c r="P144" i="32"/>
  <c r="N144" i="32"/>
  <c r="AI143" i="32"/>
  <c r="AF143" i="32"/>
  <c r="AB143" i="32"/>
  <c r="AA143" i="32"/>
  <c r="Z143" i="32"/>
  <c r="Y143" i="32"/>
  <c r="P143" i="32"/>
  <c r="N143" i="32"/>
  <c r="AI142" i="32"/>
  <c r="AF142" i="32"/>
  <c r="AB142" i="32"/>
  <c r="AA142" i="32"/>
  <c r="Z142" i="32"/>
  <c r="Y142" i="32"/>
  <c r="P142" i="32"/>
  <c r="N142" i="32"/>
  <c r="AI141" i="32"/>
  <c r="AF141" i="32"/>
  <c r="AB141" i="32"/>
  <c r="AA141" i="32"/>
  <c r="Z141" i="32"/>
  <c r="Y141" i="32"/>
  <c r="P141" i="32"/>
  <c r="N141" i="32"/>
  <c r="AI140" i="32"/>
  <c r="AF140" i="32"/>
  <c r="AB140" i="32"/>
  <c r="AA140" i="32"/>
  <c r="Z140" i="32"/>
  <c r="Y140" i="32"/>
  <c r="P140" i="32"/>
  <c r="N140" i="32"/>
  <c r="AI139" i="32"/>
  <c r="AF139" i="32"/>
  <c r="AB139" i="32"/>
  <c r="AA139" i="32"/>
  <c r="Z139" i="32"/>
  <c r="Y139" i="32"/>
  <c r="P139" i="32"/>
  <c r="N139" i="32"/>
  <c r="AI138" i="32"/>
  <c r="AF138" i="32"/>
  <c r="AB138" i="32"/>
  <c r="AA138" i="32"/>
  <c r="Z138" i="32"/>
  <c r="Y138" i="32"/>
  <c r="P138" i="32"/>
  <c r="N138" i="32"/>
  <c r="AI137" i="32"/>
  <c r="AF137" i="32"/>
  <c r="AB137" i="32"/>
  <c r="AA137" i="32"/>
  <c r="Z137" i="32"/>
  <c r="Y137" i="32"/>
  <c r="P137" i="32"/>
  <c r="N137" i="32"/>
  <c r="AI136" i="32"/>
  <c r="AF136" i="32"/>
  <c r="AB136" i="32"/>
  <c r="AA136" i="32"/>
  <c r="Z136" i="32"/>
  <c r="Y136" i="32"/>
  <c r="P136" i="32"/>
  <c r="N136" i="32"/>
  <c r="AI135" i="32"/>
  <c r="AF135" i="32"/>
  <c r="AB135" i="32"/>
  <c r="AA135" i="32"/>
  <c r="Z135" i="32"/>
  <c r="Y135" i="32"/>
  <c r="P135" i="32"/>
  <c r="N135" i="32"/>
  <c r="AI134" i="32"/>
  <c r="AF134" i="32"/>
  <c r="AB134" i="32"/>
  <c r="AA134" i="32"/>
  <c r="Z134" i="32"/>
  <c r="Y134" i="32"/>
  <c r="P134" i="32"/>
  <c r="N134" i="32"/>
  <c r="AI133" i="32"/>
  <c r="AF133" i="32"/>
  <c r="AB133" i="32"/>
  <c r="AA133" i="32"/>
  <c r="Z133" i="32"/>
  <c r="Y133" i="32"/>
  <c r="P133" i="32"/>
  <c r="N133" i="32"/>
  <c r="AI132" i="32"/>
  <c r="AF132" i="32"/>
  <c r="AB132" i="32"/>
  <c r="AA132" i="32"/>
  <c r="Z132" i="32"/>
  <c r="Y132" i="32"/>
  <c r="P132" i="32"/>
  <c r="N132" i="32"/>
  <c r="AI131" i="32"/>
  <c r="AF131" i="32"/>
  <c r="AB131" i="32"/>
  <c r="AA131" i="32"/>
  <c r="Z131" i="32"/>
  <c r="Y131" i="32"/>
  <c r="P131" i="32"/>
  <c r="N131" i="32"/>
  <c r="AI130" i="32"/>
  <c r="AF130" i="32"/>
  <c r="AB130" i="32"/>
  <c r="AA130" i="32"/>
  <c r="Z130" i="32"/>
  <c r="Y130" i="32"/>
  <c r="P130" i="32"/>
  <c r="N130" i="32"/>
  <c r="AI129" i="32"/>
  <c r="AF129" i="32"/>
  <c r="AB129" i="32"/>
  <c r="AA129" i="32"/>
  <c r="Z129" i="32"/>
  <c r="Y129" i="32"/>
  <c r="P129" i="32"/>
  <c r="N129" i="32"/>
  <c r="AI128" i="32"/>
  <c r="AF128" i="32"/>
  <c r="AB128" i="32"/>
  <c r="AA128" i="32"/>
  <c r="Z128" i="32"/>
  <c r="Y128" i="32"/>
  <c r="P128" i="32"/>
  <c r="N128" i="32"/>
  <c r="AI127" i="32"/>
  <c r="AF127" i="32"/>
  <c r="AB127" i="32"/>
  <c r="AA127" i="32"/>
  <c r="Z127" i="32"/>
  <c r="Y127" i="32"/>
  <c r="P127" i="32"/>
  <c r="N127" i="32"/>
  <c r="AI126" i="32"/>
  <c r="AF126" i="32"/>
  <c r="AB126" i="32"/>
  <c r="AA126" i="32"/>
  <c r="Z126" i="32"/>
  <c r="Y126" i="32"/>
  <c r="P126" i="32"/>
  <c r="N126" i="32"/>
  <c r="AI125" i="32"/>
  <c r="AF125" i="32"/>
  <c r="AB125" i="32"/>
  <c r="AA125" i="32"/>
  <c r="Z125" i="32"/>
  <c r="Y125" i="32"/>
  <c r="P125" i="32"/>
  <c r="N125" i="32"/>
  <c r="AI124" i="32"/>
  <c r="AF124" i="32"/>
  <c r="AB124" i="32"/>
  <c r="AA124" i="32"/>
  <c r="Z124" i="32"/>
  <c r="Y124" i="32"/>
  <c r="P124" i="32"/>
  <c r="N124" i="32"/>
  <c r="AI123" i="32"/>
  <c r="AF123" i="32"/>
  <c r="AB123" i="32"/>
  <c r="AA123" i="32"/>
  <c r="Z123" i="32"/>
  <c r="Y123" i="32"/>
  <c r="P123" i="32"/>
  <c r="N123" i="32"/>
  <c r="AI122" i="32"/>
  <c r="AF122" i="32"/>
  <c r="AB122" i="32"/>
  <c r="AA122" i="32"/>
  <c r="Z122" i="32"/>
  <c r="Y122" i="32"/>
  <c r="P122" i="32"/>
  <c r="N122" i="32"/>
  <c r="AI121" i="32"/>
  <c r="AF121" i="32"/>
  <c r="AB121" i="32"/>
  <c r="AA121" i="32"/>
  <c r="Z121" i="32"/>
  <c r="Y121" i="32"/>
  <c r="P121" i="32"/>
  <c r="N121" i="32"/>
  <c r="AI120" i="32"/>
  <c r="AF120" i="32"/>
  <c r="AB120" i="32"/>
  <c r="AA120" i="32"/>
  <c r="Z120" i="32"/>
  <c r="Y120" i="32"/>
  <c r="P120" i="32"/>
  <c r="N120" i="32"/>
  <c r="AI119" i="32"/>
  <c r="AF119" i="32"/>
  <c r="AB119" i="32"/>
  <c r="AA119" i="32"/>
  <c r="Z119" i="32"/>
  <c r="Y119" i="32"/>
  <c r="P119" i="32"/>
  <c r="N119" i="32"/>
  <c r="AI118" i="32"/>
  <c r="AF118" i="32"/>
  <c r="AB118" i="32"/>
  <c r="AA118" i="32"/>
  <c r="Z118" i="32"/>
  <c r="Y118" i="32"/>
  <c r="P118" i="32"/>
  <c r="N118" i="32"/>
  <c r="AI117" i="32"/>
  <c r="AF117" i="32"/>
  <c r="AB117" i="32"/>
  <c r="AA117" i="32"/>
  <c r="Z117" i="32"/>
  <c r="Y117" i="32"/>
  <c r="P117" i="32"/>
  <c r="N117" i="32"/>
  <c r="AI116" i="32"/>
  <c r="AF116" i="32"/>
  <c r="AB116" i="32"/>
  <c r="AA116" i="32"/>
  <c r="Z116" i="32"/>
  <c r="Y116" i="32"/>
  <c r="P116" i="32"/>
  <c r="N116" i="32"/>
  <c r="AI115" i="32"/>
  <c r="AF115" i="32"/>
  <c r="AB115" i="32"/>
  <c r="AA115" i="32"/>
  <c r="Z115" i="32"/>
  <c r="Y115" i="32"/>
  <c r="P115" i="32"/>
  <c r="N115" i="32"/>
  <c r="AI114" i="32"/>
  <c r="AF114" i="32"/>
  <c r="AB114" i="32"/>
  <c r="AA114" i="32"/>
  <c r="Z114" i="32"/>
  <c r="Y114" i="32"/>
  <c r="P114" i="32"/>
  <c r="N114" i="32"/>
  <c r="AI113" i="32"/>
  <c r="AF113" i="32"/>
  <c r="AB113" i="32"/>
  <c r="AA113" i="32"/>
  <c r="Z113" i="32"/>
  <c r="Y113" i="32"/>
  <c r="P113" i="32"/>
  <c r="N113" i="32"/>
  <c r="AI112" i="32"/>
  <c r="AF112" i="32"/>
  <c r="AB112" i="32"/>
  <c r="AA112" i="32"/>
  <c r="Z112" i="32"/>
  <c r="Y112" i="32"/>
  <c r="P112" i="32"/>
  <c r="N112" i="32"/>
  <c r="AI111" i="32"/>
  <c r="AF111" i="32"/>
  <c r="AB111" i="32"/>
  <c r="AA111" i="32"/>
  <c r="Z111" i="32"/>
  <c r="Y111" i="32"/>
  <c r="P111" i="32"/>
  <c r="N111" i="32"/>
  <c r="AI110" i="32"/>
  <c r="AF110" i="32"/>
  <c r="AB110" i="32"/>
  <c r="AA110" i="32"/>
  <c r="Z110" i="32"/>
  <c r="Y110" i="32"/>
  <c r="P110" i="32"/>
  <c r="N110" i="32"/>
  <c r="AI109" i="32"/>
  <c r="AF109" i="32"/>
  <c r="AB109" i="32"/>
  <c r="AA109" i="32"/>
  <c r="Z109" i="32"/>
  <c r="Y109" i="32"/>
  <c r="P109" i="32"/>
  <c r="N109" i="32"/>
  <c r="AI108" i="32"/>
  <c r="AF108" i="32"/>
  <c r="AB108" i="32"/>
  <c r="AA108" i="32"/>
  <c r="Z108" i="32"/>
  <c r="Y108" i="32"/>
  <c r="P108" i="32"/>
  <c r="N108" i="32"/>
  <c r="AI107" i="32"/>
  <c r="AF107" i="32"/>
  <c r="AB107" i="32"/>
  <c r="AA107" i="32"/>
  <c r="Z107" i="32"/>
  <c r="Y107" i="32"/>
  <c r="P107" i="32"/>
  <c r="N107" i="32"/>
  <c r="AI106" i="32"/>
  <c r="AF106" i="32"/>
  <c r="AB106" i="32"/>
  <c r="AA106" i="32"/>
  <c r="Z106" i="32"/>
  <c r="Y106" i="32"/>
  <c r="P106" i="32"/>
  <c r="N106" i="32"/>
  <c r="AI105" i="32"/>
  <c r="AF105" i="32"/>
  <c r="AB105" i="32"/>
  <c r="AA105" i="32"/>
  <c r="Z105" i="32"/>
  <c r="Y105" i="32"/>
  <c r="P105" i="32"/>
  <c r="N105" i="32"/>
  <c r="AI104" i="32"/>
  <c r="AF104" i="32"/>
  <c r="AB104" i="32"/>
  <c r="AA104" i="32"/>
  <c r="Z104" i="32"/>
  <c r="Y104" i="32"/>
  <c r="P104" i="32"/>
  <c r="N104" i="32"/>
  <c r="AI103" i="32"/>
  <c r="AF103" i="32"/>
  <c r="AB103" i="32"/>
  <c r="AA103" i="32"/>
  <c r="Z103" i="32"/>
  <c r="Y103" i="32"/>
  <c r="P103" i="32"/>
  <c r="N103" i="32"/>
  <c r="AI102" i="32"/>
  <c r="AF102" i="32"/>
  <c r="AB102" i="32"/>
  <c r="AA102" i="32"/>
  <c r="Z102" i="32"/>
  <c r="Y102" i="32"/>
  <c r="P102" i="32"/>
  <c r="N102" i="32"/>
  <c r="AI101" i="32"/>
  <c r="AF101" i="32"/>
  <c r="AB101" i="32"/>
  <c r="AA101" i="32"/>
  <c r="Z101" i="32"/>
  <c r="Y101" i="32"/>
  <c r="P101" i="32"/>
  <c r="N101" i="32"/>
  <c r="AI100" i="32"/>
  <c r="AF100" i="32"/>
  <c r="AB100" i="32"/>
  <c r="AA100" i="32"/>
  <c r="Z100" i="32"/>
  <c r="Y100" i="32"/>
  <c r="P100" i="32"/>
  <c r="N100" i="32"/>
  <c r="AI99" i="32"/>
  <c r="AF99" i="32"/>
  <c r="AB99" i="32"/>
  <c r="AA99" i="32"/>
  <c r="Z99" i="32"/>
  <c r="Y99" i="32"/>
  <c r="P99" i="32"/>
  <c r="N99" i="32"/>
  <c r="AI98" i="32"/>
  <c r="AF98" i="32"/>
  <c r="AB98" i="32"/>
  <c r="AA98" i="32"/>
  <c r="Z98" i="32"/>
  <c r="Y98" i="32"/>
  <c r="P98" i="32"/>
  <c r="N98" i="32"/>
  <c r="AI97" i="32"/>
  <c r="AF97" i="32"/>
  <c r="AB97" i="32"/>
  <c r="AA97" i="32"/>
  <c r="Z97" i="32"/>
  <c r="Y97" i="32"/>
  <c r="P97" i="32"/>
  <c r="N97" i="32"/>
  <c r="AI96" i="32"/>
  <c r="AF96" i="32"/>
  <c r="AB96" i="32"/>
  <c r="AA96" i="32"/>
  <c r="Z96" i="32"/>
  <c r="Y96" i="32"/>
  <c r="P96" i="32"/>
  <c r="N96" i="32"/>
  <c r="AI95" i="32"/>
  <c r="AF95" i="32"/>
  <c r="AB95" i="32"/>
  <c r="AA95" i="32"/>
  <c r="Z95" i="32"/>
  <c r="Y95" i="32"/>
  <c r="P95" i="32"/>
  <c r="N95" i="32"/>
  <c r="AI94" i="32"/>
  <c r="AF94" i="32"/>
  <c r="AB94" i="32"/>
  <c r="AA94" i="32"/>
  <c r="Z94" i="32"/>
  <c r="Y94" i="32"/>
  <c r="P94" i="32"/>
  <c r="N94" i="32"/>
  <c r="AI93" i="32"/>
  <c r="AF93" i="32"/>
  <c r="AB93" i="32"/>
  <c r="AA93" i="32"/>
  <c r="Z93" i="32"/>
  <c r="Y93" i="32"/>
  <c r="P93" i="32"/>
  <c r="N93" i="32"/>
  <c r="AI92" i="32"/>
  <c r="AF92" i="32"/>
  <c r="AB92" i="32"/>
  <c r="AA92" i="32"/>
  <c r="Z92" i="32"/>
  <c r="Y92" i="32"/>
  <c r="P92" i="32"/>
  <c r="N92" i="32"/>
  <c r="AI91" i="32"/>
  <c r="AF91" i="32"/>
  <c r="AB91" i="32"/>
  <c r="AA91" i="32"/>
  <c r="Z91" i="32"/>
  <c r="Y91" i="32"/>
  <c r="P91" i="32"/>
  <c r="N91" i="32"/>
  <c r="AI90" i="32"/>
  <c r="AF90" i="32"/>
  <c r="AB90" i="32"/>
  <c r="AA90" i="32"/>
  <c r="Z90" i="32"/>
  <c r="Y90" i="32"/>
  <c r="P90" i="32"/>
  <c r="N90" i="32"/>
  <c r="AI89" i="32"/>
  <c r="AF89" i="32"/>
  <c r="AB89" i="32"/>
  <c r="AA89" i="32"/>
  <c r="Z89" i="32"/>
  <c r="Y89" i="32"/>
  <c r="P89" i="32"/>
  <c r="N89" i="32"/>
  <c r="AI88" i="32"/>
  <c r="AF88" i="32"/>
  <c r="AB88" i="32"/>
  <c r="AA88" i="32"/>
  <c r="Z88" i="32"/>
  <c r="Y88" i="32"/>
  <c r="P88" i="32"/>
  <c r="N88" i="32"/>
  <c r="AI87" i="32"/>
  <c r="AF87" i="32"/>
  <c r="AB87" i="32"/>
  <c r="AA87" i="32"/>
  <c r="Z87" i="32"/>
  <c r="Y87" i="32"/>
  <c r="P87" i="32"/>
  <c r="N87" i="32"/>
  <c r="AI86" i="32"/>
  <c r="AF86" i="32"/>
  <c r="AB86" i="32"/>
  <c r="AA86" i="32"/>
  <c r="Z86" i="32"/>
  <c r="Y86" i="32"/>
  <c r="P86" i="32"/>
  <c r="N86" i="32"/>
  <c r="AI85" i="32"/>
  <c r="AF85" i="32"/>
  <c r="AB85" i="32"/>
  <c r="AA85" i="32"/>
  <c r="Z85" i="32"/>
  <c r="Y85" i="32"/>
  <c r="P85" i="32"/>
  <c r="N85" i="32"/>
  <c r="AI84" i="32"/>
  <c r="AF84" i="32"/>
  <c r="AB84" i="32"/>
  <c r="AA84" i="32"/>
  <c r="Z84" i="32"/>
  <c r="Y84" i="32"/>
  <c r="P84" i="32"/>
  <c r="N84" i="32"/>
  <c r="AI83" i="32"/>
  <c r="AF83" i="32"/>
  <c r="AB83" i="32"/>
  <c r="AA83" i="32"/>
  <c r="Z83" i="32"/>
  <c r="Y83" i="32"/>
  <c r="P83" i="32"/>
  <c r="N83" i="32"/>
  <c r="AI82" i="32"/>
  <c r="AF82" i="32"/>
  <c r="AB82" i="32"/>
  <c r="AA82" i="32"/>
  <c r="Z82" i="32"/>
  <c r="Y82" i="32"/>
  <c r="P82" i="32"/>
  <c r="N82" i="32"/>
  <c r="AI81" i="32"/>
  <c r="AF81" i="32"/>
  <c r="AB81" i="32"/>
  <c r="AA81" i="32"/>
  <c r="Z81" i="32"/>
  <c r="Y81" i="32"/>
  <c r="P81" i="32"/>
  <c r="N81" i="32"/>
  <c r="AI80" i="32"/>
  <c r="AF80" i="32"/>
  <c r="AB80" i="32"/>
  <c r="AA80" i="32"/>
  <c r="Z80" i="32"/>
  <c r="Y80" i="32"/>
  <c r="P80" i="32"/>
  <c r="N80" i="32"/>
  <c r="AI79" i="32"/>
  <c r="AF79" i="32"/>
  <c r="AB79" i="32"/>
  <c r="AA79" i="32"/>
  <c r="Z79" i="32"/>
  <c r="Y79" i="32"/>
  <c r="P79" i="32"/>
  <c r="N79" i="32"/>
  <c r="AI78" i="32"/>
  <c r="AF78" i="32"/>
  <c r="AB78" i="32"/>
  <c r="AA78" i="32"/>
  <c r="Z78" i="32"/>
  <c r="Y78" i="32"/>
  <c r="P78" i="32"/>
  <c r="N78" i="32"/>
  <c r="AI77" i="32"/>
  <c r="AF77" i="32"/>
  <c r="AB77" i="32"/>
  <c r="AA77" i="32"/>
  <c r="Z77" i="32"/>
  <c r="Y77" i="32"/>
  <c r="P77" i="32"/>
  <c r="N77" i="32"/>
  <c r="AI76" i="32"/>
  <c r="AF76" i="32"/>
  <c r="AB76" i="32"/>
  <c r="AA76" i="32"/>
  <c r="Z76" i="32"/>
  <c r="Y76" i="32"/>
  <c r="P76" i="32"/>
  <c r="N76" i="32"/>
  <c r="AI75" i="32"/>
  <c r="AF75" i="32"/>
  <c r="AB75" i="32"/>
  <c r="AA75" i="32"/>
  <c r="Z75" i="32"/>
  <c r="Y75" i="32"/>
  <c r="P75" i="32"/>
  <c r="N75" i="32"/>
  <c r="AI74" i="32"/>
  <c r="AF74" i="32"/>
  <c r="AB74" i="32"/>
  <c r="AA74" i="32"/>
  <c r="Z74" i="32"/>
  <c r="Y74" i="32"/>
  <c r="P74" i="32"/>
  <c r="N74" i="32"/>
  <c r="AI73" i="32"/>
  <c r="AF73" i="32"/>
  <c r="AB73" i="32"/>
  <c r="AA73" i="32"/>
  <c r="Z73" i="32"/>
  <c r="Y73" i="32"/>
  <c r="P73" i="32"/>
  <c r="N73" i="32"/>
  <c r="AI72" i="32"/>
  <c r="AF72" i="32"/>
  <c r="AB72" i="32"/>
  <c r="AA72" i="32"/>
  <c r="Z72" i="32"/>
  <c r="Y72" i="32"/>
  <c r="P72" i="32"/>
  <c r="N72" i="32"/>
  <c r="AI71" i="32"/>
  <c r="AF71" i="32"/>
  <c r="P71" i="32"/>
  <c r="N71" i="32"/>
  <c r="AI70" i="32"/>
  <c r="AF70" i="32"/>
  <c r="AB70" i="32"/>
  <c r="AA70" i="32"/>
  <c r="Z70" i="32"/>
  <c r="Y70" i="32"/>
  <c r="P70" i="32"/>
  <c r="N70" i="32"/>
  <c r="AI69" i="32"/>
  <c r="AF69" i="32"/>
  <c r="AB69" i="32"/>
  <c r="AA69" i="32"/>
  <c r="Z69" i="32"/>
  <c r="Y69" i="32"/>
  <c r="P69" i="32"/>
  <c r="N69" i="32"/>
  <c r="AI68" i="32"/>
  <c r="AF68" i="32"/>
  <c r="AB68" i="32"/>
  <c r="AA68" i="32"/>
  <c r="Z68" i="32"/>
  <c r="Y68" i="32"/>
  <c r="P68" i="32"/>
  <c r="N68" i="32"/>
  <c r="AI67" i="32"/>
  <c r="AF67" i="32"/>
  <c r="AB67" i="32"/>
  <c r="AA67" i="32"/>
  <c r="Z67" i="32"/>
  <c r="Y67" i="32"/>
  <c r="P67" i="32"/>
  <c r="N67" i="32"/>
  <c r="AI66" i="32"/>
  <c r="AF66" i="32"/>
  <c r="P66" i="32"/>
  <c r="N66" i="32"/>
  <c r="AI65" i="32"/>
  <c r="AF65" i="32"/>
  <c r="AB65" i="32"/>
  <c r="AA65" i="32"/>
  <c r="Z65" i="32"/>
  <c r="Y65" i="32"/>
  <c r="P65" i="32"/>
  <c r="N65" i="32"/>
  <c r="AI64" i="32"/>
  <c r="AF64" i="32"/>
  <c r="AB64" i="32"/>
  <c r="AA64" i="32"/>
  <c r="Z64" i="32"/>
  <c r="Y64" i="32"/>
  <c r="P64" i="32"/>
  <c r="N64" i="32"/>
  <c r="AI63" i="32"/>
  <c r="AF63" i="32"/>
  <c r="P63" i="32"/>
  <c r="N63" i="32"/>
  <c r="AI62" i="32"/>
  <c r="AF62" i="32"/>
  <c r="AB62" i="32"/>
  <c r="AA62" i="32"/>
  <c r="Z62" i="32"/>
  <c r="Y62" i="32"/>
  <c r="P62" i="32"/>
  <c r="N62" i="32"/>
  <c r="AI61" i="32"/>
  <c r="AF61" i="32"/>
  <c r="AB61" i="32"/>
  <c r="AA61" i="32"/>
  <c r="Z61" i="32"/>
  <c r="Y61" i="32"/>
  <c r="P61" i="32"/>
  <c r="N61" i="32"/>
  <c r="AI60" i="32"/>
  <c r="AF60" i="32"/>
  <c r="P60" i="32"/>
  <c r="N60" i="32"/>
  <c r="AI59" i="32"/>
  <c r="AF59" i="32"/>
  <c r="AB59" i="32"/>
  <c r="AA59" i="32"/>
  <c r="Z59" i="32"/>
  <c r="Y59" i="32"/>
  <c r="P59" i="32"/>
  <c r="N59" i="32"/>
  <c r="AI58" i="32"/>
  <c r="AF58" i="32"/>
  <c r="AB58" i="32"/>
  <c r="AA58" i="32"/>
  <c r="Z58" i="32"/>
  <c r="Y58" i="32"/>
  <c r="P58" i="32"/>
  <c r="N58" i="32"/>
  <c r="AI57" i="32"/>
  <c r="AF57" i="32"/>
  <c r="AB57" i="32"/>
  <c r="AA57" i="32"/>
  <c r="Z57" i="32"/>
  <c r="Y57" i="32"/>
  <c r="P57" i="32"/>
  <c r="N57" i="32"/>
  <c r="AI56" i="32"/>
  <c r="AF56" i="32"/>
  <c r="AB56" i="32"/>
  <c r="AA56" i="32"/>
  <c r="Z56" i="32"/>
  <c r="Y56" i="32"/>
  <c r="P56" i="32"/>
  <c r="N56" i="32"/>
  <c r="AI55" i="32"/>
  <c r="AF55" i="32"/>
  <c r="P55" i="32"/>
  <c r="N55" i="32"/>
  <c r="AI54" i="32"/>
  <c r="AF54" i="32"/>
  <c r="AB54" i="32"/>
  <c r="AA54" i="32"/>
  <c r="Z54" i="32"/>
  <c r="Y54" i="32"/>
  <c r="P54" i="32"/>
  <c r="N54" i="32"/>
  <c r="AI53" i="32"/>
  <c r="AF53" i="32"/>
  <c r="AB53" i="32"/>
  <c r="AA53" i="32"/>
  <c r="Z53" i="32"/>
  <c r="Y53" i="32"/>
  <c r="P53" i="32"/>
  <c r="N53" i="32"/>
  <c r="AI52" i="32"/>
  <c r="AF52" i="32"/>
  <c r="P52" i="32"/>
  <c r="N52" i="32"/>
  <c r="AI51" i="32"/>
  <c r="AF51" i="32"/>
  <c r="AB51" i="32"/>
  <c r="AA51" i="32"/>
  <c r="Z51" i="32"/>
  <c r="Y51" i="32"/>
  <c r="P51" i="32"/>
  <c r="N51" i="32"/>
  <c r="AI50" i="32"/>
  <c r="AF50" i="32"/>
  <c r="AB50" i="32"/>
  <c r="AA50" i="32"/>
  <c r="Z50" i="32"/>
  <c r="Y50" i="32"/>
  <c r="P50" i="32"/>
  <c r="N50" i="32"/>
  <c r="AI49" i="32"/>
  <c r="AF49" i="32"/>
  <c r="P49" i="32"/>
  <c r="N49" i="32"/>
  <c r="AI48" i="32"/>
  <c r="AF48" i="32"/>
  <c r="AB48" i="32"/>
  <c r="AA48" i="32"/>
  <c r="Z48" i="32"/>
  <c r="Y48" i="32"/>
  <c r="P48" i="32"/>
  <c r="N48" i="32"/>
  <c r="AI47" i="32"/>
  <c r="AF47" i="32"/>
  <c r="AB47" i="32"/>
  <c r="AA47" i="32"/>
  <c r="Z47" i="32"/>
  <c r="Y47" i="32"/>
  <c r="P47" i="32"/>
  <c r="N47" i="32"/>
  <c r="AI46" i="32"/>
  <c r="AF46" i="32"/>
  <c r="AB46" i="32"/>
  <c r="AA46" i="32"/>
  <c r="Z46" i="32"/>
  <c r="Y46" i="32"/>
  <c r="P46" i="32"/>
  <c r="N46" i="32"/>
  <c r="AI45" i="32"/>
  <c r="AF45" i="32"/>
  <c r="AB45" i="32"/>
  <c r="AA45" i="32"/>
  <c r="Z45" i="32"/>
  <c r="Y45" i="32"/>
  <c r="P45" i="32"/>
  <c r="N45" i="32"/>
  <c r="AI44" i="32"/>
  <c r="AF44" i="32"/>
  <c r="P44" i="32"/>
  <c r="N44" i="32"/>
  <c r="AI43" i="32"/>
  <c r="AF43" i="32"/>
  <c r="AB43" i="32"/>
  <c r="AA43" i="32"/>
  <c r="Z43" i="32"/>
  <c r="Y43" i="32"/>
  <c r="P43" i="32"/>
  <c r="N43" i="32"/>
  <c r="AI42" i="32"/>
  <c r="AF42" i="32"/>
  <c r="AB42" i="32"/>
  <c r="AA42" i="32"/>
  <c r="Z42" i="32"/>
  <c r="Y42" i="32"/>
  <c r="P42" i="32"/>
  <c r="N42" i="32"/>
  <c r="AI41" i="32"/>
  <c r="AF41" i="32"/>
  <c r="P41" i="32"/>
  <c r="N41" i="32"/>
  <c r="AI40" i="32"/>
  <c r="AF40" i="32"/>
  <c r="P40" i="32"/>
  <c r="N40" i="32"/>
  <c r="AI39" i="32"/>
  <c r="AF39" i="32"/>
  <c r="AB39" i="32"/>
  <c r="AA39" i="32"/>
  <c r="Z39" i="32"/>
  <c r="Y39" i="32"/>
  <c r="P39" i="32"/>
  <c r="N39" i="32"/>
  <c r="AI38" i="32"/>
  <c r="AF38" i="32"/>
  <c r="AB38" i="32"/>
  <c r="AA38" i="32"/>
  <c r="Z38" i="32"/>
  <c r="Y38" i="32"/>
  <c r="P38" i="32"/>
  <c r="N38" i="32"/>
  <c r="AI37" i="32"/>
  <c r="AF37" i="32"/>
  <c r="AB37" i="32"/>
  <c r="AA37" i="32"/>
  <c r="Z37" i="32"/>
  <c r="Y37" i="32"/>
  <c r="P37" i="32"/>
  <c r="N37" i="32"/>
  <c r="AI36" i="32"/>
  <c r="AF36" i="32"/>
  <c r="AB36" i="32"/>
  <c r="AA36" i="32"/>
  <c r="Z36" i="32"/>
  <c r="Y36" i="32"/>
  <c r="P36" i="32"/>
  <c r="N36" i="32"/>
  <c r="AI35" i="32"/>
  <c r="AF35" i="32"/>
  <c r="P35" i="32"/>
  <c r="N35" i="32"/>
  <c r="AI34" i="32"/>
  <c r="AF34" i="32"/>
  <c r="AB34" i="32"/>
  <c r="AA34" i="32"/>
  <c r="Z34" i="32"/>
  <c r="Y34" i="32"/>
  <c r="P34" i="32"/>
  <c r="N34" i="32"/>
  <c r="AI33" i="32"/>
  <c r="AF33" i="32"/>
  <c r="AB33" i="32"/>
  <c r="AA33" i="32"/>
  <c r="Z33" i="32"/>
  <c r="Y33" i="32"/>
  <c r="P33" i="32"/>
  <c r="N33" i="32"/>
  <c r="AI32" i="32"/>
  <c r="AF32" i="32"/>
  <c r="AB32" i="32"/>
  <c r="AA32" i="32"/>
  <c r="Z32" i="32"/>
  <c r="Y32" i="32"/>
  <c r="P32" i="32"/>
  <c r="N32" i="32"/>
  <c r="AI31" i="32"/>
  <c r="AF31" i="32"/>
  <c r="AB31" i="32"/>
  <c r="AA31" i="32"/>
  <c r="Z31" i="32"/>
  <c r="Y31" i="32"/>
  <c r="P31" i="32"/>
  <c r="N31" i="32"/>
  <c r="AI30" i="32"/>
  <c r="AF30" i="32"/>
  <c r="P30" i="32"/>
  <c r="N30" i="32"/>
  <c r="AI29" i="32"/>
  <c r="AF29" i="32"/>
  <c r="AB29" i="32"/>
  <c r="AA29" i="32"/>
  <c r="Z29" i="32"/>
  <c r="Y29" i="32"/>
  <c r="P29" i="32"/>
  <c r="N29" i="32"/>
  <c r="AI28" i="32"/>
  <c r="AF28" i="32"/>
  <c r="AB28" i="32"/>
  <c r="AA28" i="32"/>
  <c r="Z28" i="32"/>
  <c r="Y28" i="32"/>
  <c r="P28" i="32"/>
  <c r="N28" i="32"/>
  <c r="AI27" i="32"/>
  <c r="AF27" i="32"/>
  <c r="P27" i="32"/>
  <c r="N27" i="32"/>
  <c r="AI26" i="32"/>
  <c r="AF26" i="32"/>
  <c r="P26" i="32"/>
  <c r="N26" i="32"/>
  <c r="AI25" i="32"/>
  <c r="AF25" i="32"/>
  <c r="AB25" i="32"/>
  <c r="AA25" i="32"/>
  <c r="Z25" i="32"/>
  <c r="Y25" i="32"/>
  <c r="P25" i="32"/>
  <c r="N25" i="32"/>
  <c r="AI24" i="32"/>
  <c r="AF24" i="32"/>
  <c r="AB24" i="32"/>
  <c r="AA24" i="32"/>
  <c r="Z24" i="32"/>
  <c r="Y24" i="32"/>
  <c r="P24" i="32"/>
  <c r="N24" i="32"/>
  <c r="AI23" i="32"/>
  <c r="AF23" i="32"/>
  <c r="AB23" i="32"/>
  <c r="AA23" i="32"/>
  <c r="Z23" i="32"/>
  <c r="Y23" i="32"/>
  <c r="P23" i="32"/>
  <c r="N23" i="32"/>
  <c r="AI22" i="32"/>
  <c r="AF22" i="32"/>
  <c r="P22" i="32"/>
  <c r="N22" i="32"/>
  <c r="AI21" i="32"/>
  <c r="AF21" i="32"/>
  <c r="AB21" i="32"/>
  <c r="AA21" i="32"/>
  <c r="Z21" i="32"/>
  <c r="Y21" i="32"/>
  <c r="P21" i="32"/>
  <c r="N21" i="32"/>
  <c r="AI20" i="32"/>
  <c r="AF20" i="32"/>
  <c r="AB20" i="32"/>
  <c r="AA20" i="32"/>
  <c r="Z20" i="32"/>
  <c r="Y20" i="32"/>
  <c r="P20" i="32"/>
  <c r="N20" i="32"/>
  <c r="AI19" i="32"/>
  <c r="AF19" i="32"/>
  <c r="AB19" i="32"/>
  <c r="AA19" i="32"/>
  <c r="Z19" i="32"/>
  <c r="Y19" i="32"/>
  <c r="P19" i="32"/>
  <c r="N19" i="32"/>
  <c r="AI18" i="32"/>
  <c r="AF18" i="32"/>
  <c r="AB18" i="32"/>
  <c r="AA18" i="32"/>
  <c r="Z18" i="32"/>
  <c r="Y18" i="32"/>
  <c r="P18" i="32"/>
  <c r="N18" i="32"/>
  <c r="AI17" i="32"/>
  <c r="AF17" i="32"/>
  <c r="AB17" i="32"/>
  <c r="AA17" i="32"/>
  <c r="Z17" i="32"/>
  <c r="Y17" i="32"/>
  <c r="P17" i="32"/>
  <c r="N17" i="32"/>
  <c r="AI16" i="32"/>
  <c r="AF16" i="32"/>
  <c r="AB16" i="32"/>
  <c r="AA16" i="32"/>
  <c r="Z16" i="32"/>
  <c r="Y16" i="32"/>
  <c r="P16" i="32"/>
  <c r="N16" i="32"/>
  <c r="AI15" i="32"/>
  <c r="AF15" i="32"/>
  <c r="AB15" i="32"/>
  <c r="AA15" i="32"/>
  <c r="Z15" i="32"/>
  <c r="Y15" i="32"/>
  <c r="P15" i="32"/>
  <c r="N15" i="32"/>
  <c r="AI14" i="32"/>
  <c r="AF14" i="32"/>
  <c r="AB14" i="32"/>
  <c r="AA14" i="32"/>
  <c r="Z14" i="32"/>
  <c r="Y14" i="32"/>
  <c r="P14" i="32"/>
  <c r="N14" i="32"/>
  <c r="AI13" i="32"/>
  <c r="AF13" i="32"/>
  <c r="AB13" i="32"/>
  <c r="AA13" i="32"/>
  <c r="Z13" i="32"/>
  <c r="Y13" i="32"/>
  <c r="P13" i="32"/>
  <c r="N13" i="32"/>
  <c r="AI12" i="32"/>
  <c r="AF12" i="32"/>
  <c r="AB12" i="32"/>
  <c r="AA12" i="32"/>
  <c r="Z12" i="32"/>
  <c r="Y12" i="32"/>
  <c r="P12" i="32"/>
  <c r="N12" i="32"/>
  <c r="AI11" i="32"/>
  <c r="AF11" i="32"/>
  <c r="AB11" i="32"/>
  <c r="AA11" i="32"/>
  <c r="Z11" i="32"/>
  <c r="Y11" i="32"/>
  <c r="P11" i="32"/>
  <c r="N11" i="32"/>
  <c r="AI10" i="32"/>
  <c r="AF10" i="32"/>
  <c r="AB10" i="32"/>
  <c r="AA10" i="32"/>
  <c r="Z10" i="32"/>
  <c r="Y10" i="32"/>
  <c r="P10" i="32"/>
  <c r="N10" i="32"/>
  <c r="AI9" i="32"/>
  <c r="AF9" i="32"/>
  <c r="AB9" i="32"/>
  <c r="AA9" i="32"/>
  <c r="Z9" i="32"/>
  <c r="Y9" i="32"/>
  <c r="P9" i="32"/>
  <c r="N9" i="32"/>
  <c r="AI8" i="32"/>
  <c r="AB8" i="32"/>
  <c r="AA8" i="32"/>
  <c r="Z8" i="32"/>
  <c r="Y8" i="32"/>
  <c r="Q8" i="32"/>
  <c r="P8" i="32"/>
  <c r="N8" i="32"/>
  <c r="AH5" i="32"/>
  <c r="W5" i="32"/>
  <c r="AH4" i="32"/>
  <c r="W4" i="32"/>
  <c r="AY19" i="32"/>
  <c r="AY27" i="32"/>
  <c r="C4" i="32"/>
  <c r="AH3" i="32"/>
  <c r="W3" i="32"/>
  <c r="AY18" i="32"/>
  <c r="AY26" i="32"/>
  <c r="F23" i="26"/>
  <c r="F22" i="26"/>
  <c r="F23" i="19"/>
  <c r="F22" i="19"/>
  <c r="F21" i="19"/>
  <c r="F18" i="19"/>
  <c r="F17" i="19"/>
  <c r="B272" i="31"/>
  <c r="A272" i="31"/>
  <c r="P271" i="31"/>
  <c r="B271" i="31"/>
  <c r="A271" i="31"/>
  <c r="P270" i="31"/>
  <c r="B270" i="31"/>
  <c r="A270" i="31"/>
  <c r="P269" i="31"/>
  <c r="B269" i="31"/>
  <c r="A269" i="31"/>
  <c r="P268" i="31"/>
  <c r="B268" i="31"/>
  <c r="A268" i="31"/>
  <c r="P267" i="31"/>
  <c r="B267" i="31"/>
  <c r="A267" i="31"/>
  <c r="P266" i="31"/>
  <c r="B266" i="31"/>
  <c r="A266" i="31"/>
  <c r="P265" i="31"/>
  <c r="B265" i="31"/>
  <c r="A265" i="31"/>
  <c r="P264" i="31"/>
  <c r="B264" i="31"/>
  <c r="A264" i="31"/>
  <c r="P263" i="31"/>
  <c r="B263" i="31"/>
  <c r="A263" i="31"/>
  <c r="P262" i="31"/>
  <c r="B262" i="31"/>
  <c r="A262" i="31"/>
  <c r="P261" i="31"/>
  <c r="B261" i="31"/>
  <c r="A261" i="31"/>
  <c r="P260" i="31"/>
  <c r="B260" i="31"/>
  <c r="A260" i="31"/>
  <c r="P259" i="31"/>
  <c r="B259" i="31"/>
  <c r="A259" i="31"/>
  <c r="P258" i="31"/>
  <c r="B258" i="31"/>
  <c r="A258" i="31"/>
  <c r="P257" i="31"/>
  <c r="B257" i="31"/>
  <c r="A257" i="31"/>
  <c r="P256" i="31"/>
  <c r="B256" i="31"/>
  <c r="A256" i="31"/>
  <c r="P255" i="31"/>
  <c r="B255" i="31"/>
  <c r="A255" i="31"/>
  <c r="P254" i="31"/>
  <c r="B254" i="31"/>
  <c r="A254" i="31"/>
  <c r="P253" i="31"/>
  <c r="B253" i="31"/>
  <c r="A253" i="31"/>
  <c r="P252" i="31"/>
  <c r="B252" i="31"/>
  <c r="A252" i="31"/>
  <c r="P251" i="31"/>
  <c r="B251" i="31"/>
  <c r="A251" i="31"/>
  <c r="P250" i="31"/>
  <c r="B250" i="31"/>
  <c r="A250" i="31"/>
  <c r="P249" i="31"/>
  <c r="B249" i="31"/>
  <c r="A249" i="31"/>
  <c r="P248" i="31"/>
  <c r="B248" i="31"/>
  <c r="A248" i="31"/>
  <c r="P247" i="31"/>
  <c r="B247" i="31"/>
  <c r="A247" i="31"/>
  <c r="P246" i="31"/>
  <c r="B246" i="31"/>
  <c r="A246" i="31"/>
  <c r="P245" i="31"/>
  <c r="B245" i="31"/>
  <c r="A245" i="31"/>
  <c r="P244" i="31"/>
  <c r="B244" i="31"/>
  <c r="A244" i="31"/>
  <c r="P243" i="31"/>
  <c r="B243" i="31"/>
  <c r="A243" i="31"/>
  <c r="P242" i="31"/>
  <c r="L242" i="31"/>
  <c r="H242" i="31"/>
  <c r="B242" i="31"/>
  <c r="A242" i="31"/>
  <c r="P241" i="31"/>
  <c r="L241" i="31"/>
  <c r="H241" i="31"/>
  <c r="B241" i="31"/>
  <c r="A241" i="31"/>
  <c r="P240" i="31"/>
  <c r="L240" i="31"/>
  <c r="H240" i="31"/>
  <c r="B240" i="31"/>
  <c r="A240" i="31"/>
  <c r="P239" i="31"/>
  <c r="L239" i="31"/>
  <c r="H239" i="31"/>
  <c r="B239" i="31"/>
  <c r="A239" i="31"/>
  <c r="P238" i="31"/>
  <c r="L238" i="31"/>
  <c r="H238" i="31"/>
  <c r="B238" i="31"/>
  <c r="A238" i="31"/>
  <c r="AJ237" i="31"/>
  <c r="AI237" i="31"/>
  <c r="P237" i="31"/>
  <c r="L237" i="31"/>
  <c r="H237" i="31"/>
  <c r="B237" i="31"/>
  <c r="A237" i="31"/>
  <c r="AJ236" i="31"/>
  <c r="AI236" i="31"/>
  <c r="P236" i="31"/>
  <c r="L236" i="31"/>
  <c r="H236" i="31"/>
  <c r="B236" i="31"/>
  <c r="A236" i="31"/>
  <c r="AJ235" i="31"/>
  <c r="AI235" i="31"/>
  <c r="P235" i="31"/>
  <c r="L235" i="31"/>
  <c r="H235" i="31"/>
  <c r="B235" i="31"/>
  <c r="A235" i="31"/>
  <c r="AJ234" i="31"/>
  <c r="AI234" i="31"/>
  <c r="P234" i="31"/>
  <c r="L234" i="31"/>
  <c r="H234" i="31"/>
  <c r="B234" i="31"/>
  <c r="A234" i="31"/>
  <c r="AJ233" i="31"/>
  <c r="AI233" i="31"/>
  <c r="P233" i="31"/>
  <c r="L233" i="31"/>
  <c r="H233" i="31"/>
  <c r="B233" i="31"/>
  <c r="A233" i="31"/>
  <c r="AJ232" i="31"/>
  <c r="AI232" i="31"/>
  <c r="P232" i="31"/>
  <c r="L232" i="31"/>
  <c r="H232" i="31"/>
  <c r="B232" i="31"/>
  <c r="A232" i="31"/>
  <c r="AJ231" i="31"/>
  <c r="AI231" i="31"/>
  <c r="P231" i="31"/>
  <c r="L231" i="31"/>
  <c r="H231" i="31"/>
  <c r="B231" i="31"/>
  <c r="A231" i="31"/>
  <c r="AJ230" i="31"/>
  <c r="AI230" i="31"/>
  <c r="P230" i="31"/>
  <c r="L230" i="31"/>
  <c r="H230" i="31"/>
  <c r="B230" i="31"/>
  <c r="A230" i="31"/>
  <c r="AJ229" i="31"/>
  <c r="AI229" i="31"/>
  <c r="P229" i="31"/>
  <c r="L229" i="31"/>
  <c r="H229" i="31"/>
  <c r="B229" i="31"/>
  <c r="A229" i="31"/>
  <c r="AJ228" i="31"/>
  <c r="AI228" i="31"/>
  <c r="P228" i="31"/>
  <c r="L228" i="31"/>
  <c r="H228" i="31"/>
  <c r="B228" i="31"/>
  <c r="A228" i="31"/>
  <c r="AJ227" i="31"/>
  <c r="AI227" i="31"/>
  <c r="P227" i="31"/>
  <c r="L227" i="31"/>
  <c r="H227" i="31"/>
  <c r="B227" i="31"/>
  <c r="A227" i="31"/>
  <c r="AJ226" i="31"/>
  <c r="AI226" i="31"/>
  <c r="P226" i="31"/>
  <c r="L226" i="31"/>
  <c r="H226" i="31"/>
  <c r="B226" i="31"/>
  <c r="A226" i="31"/>
  <c r="AJ225" i="31"/>
  <c r="AI225" i="31"/>
  <c r="P225" i="31"/>
  <c r="L225" i="31"/>
  <c r="H225" i="31"/>
  <c r="B225" i="31"/>
  <c r="A225" i="31"/>
  <c r="AJ224" i="31"/>
  <c r="AI224" i="31"/>
  <c r="P224" i="31"/>
  <c r="L224" i="31"/>
  <c r="H224" i="31"/>
  <c r="B224" i="31"/>
  <c r="A224" i="31"/>
  <c r="AJ223" i="31"/>
  <c r="AI223" i="31"/>
  <c r="P223" i="31"/>
  <c r="L223" i="31"/>
  <c r="H223" i="31"/>
  <c r="B223" i="31"/>
  <c r="A223" i="31"/>
  <c r="AJ222" i="31"/>
  <c r="AI222" i="31"/>
  <c r="P222" i="31"/>
  <c r="L222" i="31"/>
  <c r="H222" i="31"/>
  <c r="B222" i="31"/>
  <c r="A222" i="31"/>
  <c r="AJ221" i="31"/>
  <c r="AI221" i="31"/>
  <c r="P221" i="31"/>
  <c r="L221" i="31"/>
  <c r="H221" i="31"/>
  <c r="B221" i="31"/>
  <c r="A221" i="31"/>
  <c r="AJ220" i="31"/>
  <c r="AI220" i="31"/>
  <c r="P220" i="31"/>
  <c r="L220" i="31"/>
  <c r="H220" i="31"/>
  <c r="B220" i="31"/>
  <c r="A220" i="31"/>
  <c r="AJ219" i="31"/>
  <c r="AI219" i="31"/>
  <c r="P219" i="31"/>
  <c r="L219" i="31"/>
  <c r="H219" i="31"/>
  <c r="B219" i="31"/>
  <c r="A219" i="31"/>
  <c r="AJ218" i="31"/>
  <c r="AI218" i="31"/>
  <c r="P218" i="31"/>
  <c r="L218" i="31"/>
  <c r="H218" i="31"/>
  <c r="B218" i="31"/>
  <c r="A218" i="31"/>
  <c r="AJ217" i="31"/>
  <c r="AI217" i="31"/>
  <c r="P217" i="31"/>
  <c r="L217" i="31"/>
  <c r="J217" i="31"/>
  <c r="H217" i="31"/>
  <c r="B217" i="31"/>
  <c r="A217" i="31"/>
  <c r="AJ216" i="31"/>
  <c r="AI216" i="31"/>
  <c r="P216" i="31"/>
  <c r="L216" i="31"/>
  <c r="J216" i="31"/>
  <c r="H216" i="31"/>
  <c r="B216" i="31"/>
  <c r="A216" i="31"/>
  <c r="AI215" i="31"/>
  <c r="AE215" i="31"/>
  <c r="AJ215" i="31"/>
  <c r="P215" i="31"/>
  <c r="L215" i="31"/>
  <c r="J215" i="31"/>
  <c r="H215" i="31"/>
  <c r="B215" i="31"/>
  <c r="A215" i="31"/>
  <c r="AI214" i="31"/>
  <c r="AE214" i="31"/>
  <c r="AJ214" i="31"/>
  <c r="P214" i="31"/>
  <c r="L214" i="31"/>
  <c r="J214" i="31"/>
  <c r="H214" i="31"/>
  <c r="B214" i="31"/>
  <c r="A214" i="31"/>
  <c r="AI213" i="31"/>
  <c r="AE213" i="31"/>
  <c r="AJ213" i="31"/>
  <c r="P213" i="31"/>
  <c r="L213" i="31"/>
  <c r="J213" i="31"/>
  <c r="H213" i="31"/>
  <c r="B213" i="31"/>
  <c r="A213" i="31"/>
  <c r="AI212" i="31"/>
  <c r="AE212" i="31"/>
  <c r="AJ212" i="31"/>
  <c r="P212" i="31"/>
  <c r="L212" i="31"/>
  <c r="J212" i="31"/>
  <c r="H212" i="31"/>
  <c r="B212" i="31"/>
  <c r="A212" i="31"/>
  <c r="AI211" i="31"/>
  <c r="AE211" i="31"/>
  <c r="AJ211" i="31"/>
  <c r="P211" i="31"/>
  <c r="L211" i="31"/>
  <c r="J211" i="31"/>
  <c r="H211" i="31"/>
  <c r="B211" i="31"/>
  <c r="A211" i="31"/>
  <c r="AI210" i="31"/>
  <c r="AE210" i="31"/>
  <c r="AJ210" i="31"/>
  <c r="P210" i="31"/>
  <c r="L210" i="31"/>
  <c r="J210" i="31"/>
  <c r="H210" i="31"/>
  <c r="B210" i="31"/>
  <c r="A210" i="31"/>
  <c r="AE209" i="31"/>
  <c r="AJ209" i="31"/>
  <c r="AI209" i="31"/>
  <c r="P209" i="31"/>
  <c r="L209" i="31"/>
  <c r="J209" i="31"/>
  <c r="H209" i="31"/>
  <c r="B209" i="31"/>
  <c r="A209" i="31"/>
  <c r="AI208" i="31"/>
  <c r="AF208" i="31"/>
  <c r="AB208" i="31"/>
  <c r="AA208" i="31"/>
  <c r="Z208" i="31"/>
  <c r="Y208" i="31"/>
  <c r="P208" i="31"/>
  <c r="N208" i="31"/>
  <c r="J208" i="31"/>
  <c r="H208" i="31"/>
  <c r="B208" i="31"/>
  <c r="A208" i="31"/>
  <c r="AI207" i="31"/>
  <c r="AF207" i="31"/>
  <c r="AB207" i="31"/>
  <c r="AA207" i="31"/>
  <c r="Z207" i="31"/>
  <c r="Y207" i="31"/>
  <c r="P207" i="31"/>
  <c r="N207" i="31"/>
  <c r="J207" i="31"/>
  <c r="H207" i="31"/>
  <c r="B207" i="31"/>
  <c r="A207" i="31"/>
  <c r="AI206" i="31"/>
  <c r="AF206" i="31"/>
  <c r="AB206" i="31"/>
  <c r="AA206" i="31"/>
  <c r="Z206" i="31"/>
  <c r="Y206" i="31"/>
  <c r="P206" i="31"/>
  <c r="N206" i="31"/>
  <c r="J206" i="31"/>
  <c r="H206" i="31"/>
  <c r="B206" i="31"/>
  <c r="A206" i="31"/>
  <c r="AI205" i="31"/>
  <c r="AF205" i="31"/>
  <c r="AB205" i="31"/>
  <c r="AA205" i="31"/>
  <c r="Z205" i="31"/>
  <c r="Y205" i="31"/>
  <c r="P205" i="31"/>
  <c r="N205" i="31"/>
  <c r="J205" i="31"/>
  <c r="H205" i="31"/>
  <c r="B205" i="31"/>
  <c r="A205" i="31"/>
  <c r="AI204" i="31"/>
  <c r="AF204" i="31"/>
  <c r="AB204" i="31"/>
  <c r="AA204" i="31"/>
  <c r="Z204" i="31"/>
  <c r="Y204" i="31"/>
  <c r="P204" i="31"/>
  <c r="N204" i="31"/>
  <c r="J204" i="31"/>
  <c r="H204" i="31"/>
  <c r="B204" i="31"/>
  <c r="A204" i="31"/>
  <c r="AI203" i="31"/>
  <c r="AF203" i="31"/>
  <c r="AB203" i="31"/>
  <c r="AA203" i="31"/>
  <c r="Z203" i="31"/>
  <c r="Y203" i="31"/>
  <c r="P203" i="31"/>
  <c r="N203" i="31"/>
  <c r="J203" i="31"/>
  <c r="H203" i="31"/>
  <c r="B203" i="31"/>
  <c r="A203" i="31"/>
  <c r="AI202" i="31"/>
  <c r="AF202" i="31"/>
  <c r="AB202" i="31"/>
  <c r="AA202" i="31"/>
  <c r="Z202" i="31"/>
  <c r="Y202" i="31"/>
  <c r="P202" i="31"/>
  <c r="N202" i="31"/>
  <c r="J202" i="31"/>
  <c r="H202" i="31"/>
  <c r="B202" i="31"/>
  <c r="A202" i="31"/>
  <c r="AI201" i="31"/>
  <c r="AF201" i="31"/>
  <c r="AB201" i="31"/>
  <c r="AA201" i="31"/>
  <c r="Z201" i="31"/>
  <c r="Y201" i="31"/>
  <c r="P201" i="31"/>
  <c r="N201" i="31"/>
  <c r="H201" i="31"/>
  <c r="B201" i="31"/>
  <c r="AI200" i="31"/>
  <c r="AF200" i="31"/>
  <c r="AB200" i="31"/>
  <c r="AA200" i="31"/>
  <c r="Z200" i="31"/>
  <c r="Y200" i="31"/>
  <c r="P200" i="31"/>
  <c r="N200" i="31"/>
  <c r="AI199" i="31"/>
  <c r="AF199" i="31"/>
  <c r="AB199" i="31"/>
  <c r="AA199" i="31"/>
  <c r="Z199" i="31"/>
  <c r="Y199" i="31"/>
  <c r="P199" i="31"/>
  <c r="N199" i="31"/>
  <c r="AI198" i="31"/>
  <c r="AF198" i="31"/>
  <c r="AB198" i="31"/>
  <c r="AA198" i="31"/>
  <c r="Z198" i="31"/>
  <c r="Y198" i="31"/>
  <c r="P198" i="31"/>
  <c r="N198" i="31"/>
  <c r="AI197" i="31"/>
  <c r="AF197" i="31"/>
  <c r="AB197" i="31"/>
  <c r="AA197" i="31"/>
  <c r="Z197" i="31"/>
  <c r="Y197" i="31"/>
  <c r="P197" i="31"/>
  <c r="N197" i="31"/>
  <c r="AI196" i="31"/>
  <c r="AF196" i="31"/>
  <c r="AB196" i="31"/>
  <c r="AA196" i="31"/>
  <c r="Z196" i="31"/>
  <c r="Y196" i="31"/>
  <c r="P196" i="31"/>
  <c r="N196" i="31"/>
  <c r="AI195" i="31"/>
  <c r="AF195" i="31"/>
  <c r="AB195" i="31"/>
  <c r="AA195" i="31"/>
  <c r="Z195" i="31"/>
  <c r="Y195" i="31"/>
  <c r="P195" i="31"/>
  <c r="N195" i="31"/>
  <c r="AI194" i="31"/>
  <c r="AF194" i="31"/>
  <c r="AB194" i="31"/>
  <c r="AA194" i="31"/>
  <c r="Z194" i="31"/>
  <c r="Y194" i="31"/>
  <c r="P194" i="31"/>
  <c r="N194" i="31"/>
  <c r="AI193" i="31"/>
  <c r="AF193" i="31"/>
  <c r="AB193" i="31"/>
  <c r="AA193" i="31"/>
  <c r="Z193" i="31"/>
  <c r="Y193" i="31"/>
  <c r="P193" i="31"/>
  <c r="N193" i="31"/>
  <c r="AI192" i="31"/>
  <c r="AF192" i="31"/>
  <c r="AB192" i="31"/>
  <c r="AA192" i="31"/>
  <c r="Z192" i="31"/>
  <c r="Y192" i="31"/>
  <c r="P192" i="31"/>
  <c r="N192" i="31"/>
  <c r="AI191" i="31"/>
  <c r="AF191" i="31"/>
  <c r="AB191" i="31"/>
  <c r="AA191" i="31"/>
  <c r="Z191" i="31"/>
  <c r="Y191" i="31"/>
  <c r="P191" i="31"/>
  <c r="N191" i="31"/>
  <c r="AI190" i="31"/>
  <c r="AF190" i="31"/>
  <c r="AB190" i="31"/>
  <c r="AA190" i="31"/>
  <c r="Z190" i="31"/>
  <c r="Y190" i="31"/>
  <c r="P190" i="31"/>
  <c r="N190" i="31"/>
  <c r="AI189" i="31"/>
  <c r="AF189" i="31"/>
  <c r="AB189" i="31"/>
  <c r="AA189" i="31"/>
  <c r="Z189" i="31"/>
  <c r="Y189" i="31"/>
  <c r="P189" i="31"/>
  <c r="N189" i="31"/>
  <c r="AI188" i="31"/>
  <c r="AF188" i="31"/>
  <c r="AB188" i="31"/>
  <c r="AA188" i="31"/>
  <c r="Z188" i="31"/>
  <c r="Y188" i="31"/>
  <c r="P188" i="31"/>
  <c r="N188" i="31"/>
  <c r="AI187" i="31"/>
  <c r="AF187" i="31"/>
  <c r="AB187" i="31"/>
  <c r="AA187" i="31"/>
  <c r="Z187" i="31"/>
  <c r="Y187" i="31"/>
  <c r="P187" i="31"/>
  <c r="N187" i="31"/>
  <c r="AI186" i="31"/>
  <c r="AF186" i="31"/>
  <c r="AB186" i="31"/>
  <c r="AA186" i="31"/>
  <c r="Z186" i="31"/>
  <c r="Y186" i="31"/>
  <c r="P186" i="31"/>
  <c r="N186" i="31"/>
  <c r="AI185" i="31"/>
  <c r="AF185" i="31"/>
  <c r="AB185" i="31"/>
  <c r="AA185" i="31"/>
  <c r="Z185" i="31"/>
  <c r="Y185" i="31"/>
  <c r="P185" i="31"/>
  <c r="N185" i="31"/>
  <c r="AI184" i="31"/>
  <c r="AF184" i="31"/>
  <c r="AB184" i="31"/>
  <c r="AA184" i="31"/>
  <c r="Z184" i="31"/>
  <c r="Y184" i="31"/>
  <c r="P184" i="31"/>
  <c r="N184" i="31"/>
  <c r="AI183" i="31"/>
  <c r="AF183" i="31"/>
  <c r="AB183" i="31"/>
  <c r="AA183" i="31"/>
  <c r="Z183" i="31"/>
  <c r="Y183" i="31"/>
  <c r="P183" i="31"/>
  <c r="N183" i="31"/>
  <c r="AI182" i="31"/>
  <c r="AF182" i="31"/>
  <c r="AB182" i="31"/>
  <c r="AA182" i="31"/>
  <c r="Z182" i="31"/>
  <c r="Y182" i="31"/>
  <c r="P182" i="31"/>
  <c r="N182" i="31"/>
  <c r="AI181" i="31"/>
  <c r="AF181" i="31"/>
  <c r="AB181" i="31"/>
  <c r="AA181" i="31"/>
  <c r="Z181" i="31"/>
  <c r="Y181" i="31"/>
  <c r="P181" i="31"/>
  <c r="N181" i="31"/>
  <c r="AI180" i="31"/>
  <c r="AF180" i="31"/>
  <c r="AB180" i="31"/>
  <c r="AA180" i="31"/>
  <c r="Z180" i="31"/>
  <c r="Y180" i="31"/>
  <c r="P180" i="31"/>
  <c r="N180" i="31"/>
  <c r="AI179" i="31"/>
  <c r="AF179" i="31"/>
  <c r="AB179" i="31"/>
  <c r="AA179" i="31"/>
  <c r="Z179" i="31"/>
  <c r="Y179" i="31"/>
  <c r="P179" i="31"/>
  <c r="N179" i="31"/>
  <c r="AI178" i="31"/>
  <c r="AF178" i="31"/>
  <c r="AB178" i="31"/>
  <c r="AA178" i="31"/>
  <c r="Z178" i="31"/>
  <c r="Y178" i="31"/>
  <c r="P178" i="31"/>
  <c r="N178" i="31"/>
  <c r="AI177" i="31"/>
  <c r="AF177" i="31"/>
  <c r="AB177" i="31"/>
  <c r="AA177" i="31"/>
  <c r="Z177" i="31"/>
  <c r="Y177" i="31"/>
  <c r="P177" i="31"/>
  <c r="N177" i="31"/>
  <c r="AI176" i="31"/>
  <c r="AF176" i="31"/>
  <c r="AB176" i="31"/>
  <c r="AA176" i="31"/>
  <c r="Z176" i="31"/>
  <c r="Y176" i="31"/>
  <c r="P176" i="31"/>
  <c r="N176" i="31"/>
  <c r="AI175" i="31"/>
  <c r="AF175" i="31"/>
  <c r="AB175" i="31"/>
  <c r="AA175" i="31"/>
  <c r="Z175" i="31"/>
  <c r="Y175" i="31"/>
  <c r="P175" i="31"/>
  <c r="N175" i="31"/>
  <c r="AI174" i="31"/>
  <c r="AF174" i="31"/>
  <c r="AB174" i="31"/>
  <c r="AA174" i="31"/>
  <c r="Z174" i="31"/>
  <c r="Y174" i="31"/>
  <c r="R174" i="31"/>
  <c r="P174" i="31"/>
  <c r="N174" i="31"/>
  <c r="AI173" i="31"/>
  <c r="AF173" i="31"/>
  <c r="AB173" i="31"/>
  <c r="AA173" i="31"/>
  <c r="Z173" i="31"/>
  <c r="Y173" i="31"/>
  <c r="R173" i="31"/>
  <c r="P173" i="31"/>
  <c r="N173" i="31"/>
  <c r="AI172" i="31"/>
  <c r="AF172" i="31"/>
  <c r="AB172" i="31"/>
  <c r="AA172" i="31"/>
  <c r="Z172" i="31"/>
  <c r="Y172" i="31"/>
  <c r="R172" i="31"/>
  <c r="P172" i="31"/>
  <c r="N172" i="31"/>
  <c r="AI171" i="31"/>
  <c r="AF171" i="31"/>
  <c r="AB171" i="31"/>
  <c r="AA171" i="31"/>
  <c r="Z171" i="31"/>
  <c r="Y171" i="31"/>
  <c r="R171" i="31"/>
  <c r="P171" i="31"/>
  <c r="N171" i="31"/>
  <c r="AI170" i="31"/>
  <c r="AF170" i="31"/>
  <c r="AB170" i="31"/>
  <c r="AA170" i="31"/>
  <c r="Z170" i="31"/>
  <c r="Y170" i="31"/>
  <c r="R170" i="31"/>
  <c r="P170" i="31"/>
  <c r="N170" i="31"/>
  <c r="AI169" i="31"/>
  <c r="AF169" i="31"/>
  <c r="AB169" i="31"/>
  <c r="AA169" i="31"/>
  <c r="Z169" i="31"/>
  <c r="Y169" i="31"/>
  <c r="R169" i="31"/>
  <c r="P169" i="31"/>
  <c r="N169" i="31"/>
  <c r="AI168" i="31"/>
  <c r="AF168" i="31"/>
  <c r="AB168" i="31"/>
  <c r="AA168" i="31"/>
  <c r="Z168" i="31"/>
  <c r="Y168" i="31"/>
  <c r="R168" i="31"/>
  <c r="P168" i="31"/>
  <c r="N168" i="31"/>
  <c r="AI167" i="31"/>
  <c r="AF167" i="31"/>
  <c r="AB167" i="31"/>
  <c r="AA167" i="31"/>
  <c r="Z167" i="31"/>
  <c r="Y167" i="31"/>
  <c r="R167" i="31"/>
  <c r="P167" i="31"/>
  <c r="N167" i="31"/>
  <c r="AI166" i="31"/>
  <c r="AF166" i="31"/>
  <c r="AB166" i="31"/>
  <c r="AA166" i="31"/>
  <c r="Z166" i="31"/>
  <c r="Y166" i="31"/>
  <c r="R166" i="31"/>
  <c r="P166" i="31"/>
  <c r="N166" i="31"/>
  <c r="AI165" i="31"/>
  <c r="AF165" i="31"/>
  <c r="AB165" i="31"/>
  <c r="AA165" i="31"/>
  <c r="Z165" i="31"/>
  <c r="Y165" i="31"/>
  <c r="R165" i="31"/>
  <c r="P165" i="31"/>
  <c r="N165" i="31"/>
  <c r="AI164" i="31"/>
  <c r="AF164" i="31"/>
  <c r="AB164" i="31"/>
  <c r="AA164" i="31"/>
  <c r="Z164" i="31"/>
  <c r="Y164" i="31"/>
  <c r="R164" i="31"/>
  <c r="P164" i="31"/>
  <c r="N164" i="31"/>
  <c r="AI163" i="31"/>
  <c r="AF163" i="31"/>
  <c r="AB163" i="31"/>
  <c r="AA163" i="31"/>
  <c r="Z163" i="31"/>
  <c r="Y163" i="31"/>
  <c r="R163" i="31"/>
  <c r="P163" i="31"/>
  <c r="N163" i="31"/>
  <c r="AI162" i="31"/>
  <c r="AF162" i="31"/>
  <c r="AB162" i="31"/>
  <c r="AA162" i="31"/>
  <c r="Z162" i="31"/>
  <c r="Y162" i="31"/>
  <c r="R162" i="31"/>
  <c r="P162" i="31"/>
  <c r="N162" i="31"/>
  <c r="AI161" i="31"/>
  <c r="AF161" i="31"/>
  <c r="AB161" i="31"/>
  <c r="AA161" i="31"/>
  <c r="Z161" i="31"/>
  <c r="Y161" i="31"/>
  <c r="R161" i="31"/>
  <c r="P161" i="31"/>
  <c r="N161" i="31"/>
  <c r="AI160" i="31"/>
  <c r="AF160" i="31"/>
  <c r="AB160" i="31"/>
  <c r="AA160" i="31"/>
  <c r="Z160" i="31"/>
  <c r="Y160" i="31"/>
  <c r="R160" i="31"/>
  <c r="P160" i="31"/>
  <c r="N160" i="31"/>
  <c r="AI159" i="31"/>
  <c r="AF159" i="31"/>
  <c r="AB159" i="31"/>
  <c r="AA159" i="31"/>
  <c r="Z159" i="31"/>
  <c r="Y159" i="31"/>
  <c r="R159" i="31"/>
  <c r="P159" i="31"/>
  <c r="N159" i="31"/>
  <c r="AI158" i="31"/>
  <c r="AF158" i="31"/>
  <c r="AB158" i="31"/>
  <c r="AA158" i="31"/>
  <c r="Z158" i="31"/>
  <c r="Y158" i="31"/>
  <c r="R158" i="31"/>
  <c r="P158" i="31"/>
  <c r="N158" i="31"/>
  <c r="AI157" i="31"/>
  <c r="AF157" i="31"/>
  <c r="AB157" i="31"/>
  <c r="AA157" i="31"/>
  <c r="Z157" i="31"/>
  <c r="Y157" i="31"/>
  <c r="R157" i="31"/>
  <c r="P157" i="31"/>
  <c r="N157" i="31"/>
  <c r="AI156" i="31"/>
  <c r="AF156" i="31"/>
  <c r="AB156" i="31"/>
  <c r="AA156" i="31"/>
  <c r="Z156" i="31"/>
  <c r="Y156" i="31"/>
  <c r="R156" i="31"/>
  <c r="P156" i="31"/>
  <c r="N156" i="31"/>
  <c r="AI155" i="31"/>
  <c r="AF155" i="31"/>
  <c r="AB155" i="31"/>
  <c r="AA155" i="31"/>
  <c r="Z155" i="31"/>
  <c r="Y155" i="31"/>
  <c r="P155" i="31"/>
  <c r="N155" i="31"/>
  <c r="AI154" i="31"/>
  <c r="AF154" i="31"/>
  <c r="AB154" i="31"/>
  <c r="AA154" i="31"/>
  <c r="Z154" i="31"/>
  <c r="Y154" i="31"/>
  <c r="P154" i="31"/>
  <c r="N154" i="31"/>
  <c r="AI153" i="31"/>
  <c r="AF153" i="31"/>
  <c r="AB153" i="31"/>
  <c r="AA153" i="31"/>
  <c r="Z153" i="31"/>
  <c r="Y153" i="31"/>
  <c r="P153" i="31"/>
  <c r="N153" i="31"/>
  <c r="AI152" i="31"/>
  <c r="AF152" i="31"/>
  <c r="AB152" i="31"/>
  <c r="AA152" i="31"/>
  <c r="Z152" i="31"/>
  <c r="Y152" i="31"/>
  <c r="P152" i="31"/>
  <c r="N152" i="31"/>
  <c r="AI151" i="31"/>
  <c r="AF151" i="31"/>
  <c r="AB151" i="31"/>
  <c r="AA151" i="31"/>
  <c r="Z151" i="31"/>
  <c r="Y151" i="31"/>
  <c r="P151" i="31"/>
  <c r="N151" i="31"/>
  <c r="AI150" i="31"/>
  <c r="AF150" i="31"/>
  <c r="AB150" i="31"/>
  <c r="AA150" i="31"/>
  <c r="Z150" i="31"/>
  <c r="Y150" i="31"/>
  <c r="P150" i="31"/>
  <c r="N150" i="31"/>
  <c r="AI149" i="31"/>
  <c r="AF149" i="31"/>
  <c r="AB149" i="31"/>
  <c r="AA149" i="31"/>
  <c r="Z149" i="31"/>
  <c r="Y149" i="31"/>
  <c r="P149" i="31"/>
  <c r="N149" i="31"/>
  <c r="AI148" i="31"/>
  <c r="AF148" i="31"/>
  <c r="AB148" i="31"/>
  <c r="AA148" i="31"/>
  <c r="Z148" i="31"/>
  <c r="Y148" i="31"/>
  <c r="P148" i="31"/>
  <c r="N148" i="31"/>
  <c r="AI147" i="31"/>
  <c r="AF147" i="31"/>
  <c r="AB147" i="31"/>
  <c r="AA147" i="31"/>
  <c r="Z147" i="31"/>
  <c r="Y147" i="31"/>
  <c r="P147" i="31"/>
  <c r="N147" i="31"/>
  <c r="AI146" i="31"/>
  <c r="AF146" i="31"/>
  <c r="AB146" i="31"/>
  <c r="AA146" i="31"/>
  <c r="Z146" i="31"/>
  <c r="Y146" i="31"/>
  <c r="P146" i="31"/>
  <c r="N146" i="31"/>
  <c r="AI145" i="31"/>
  <c r="AF145" i="31"/>
  <c r="AB145" i="31"/>
  <c r="AA145" i="31"/>
  <c r="Z145" i="31"/>
  <c r="Y145" i="31"/>
  <c r="P145" i="31"/>
  <c r="N145" i="31"/>
  <c r="AI144" i="31"/>
  <c r="AF144" i="31"/>
  <c r="AB144" i="31"/>
  <c r="AA144" i="31"/>
  <c r="Z144" i="31"/>
  <c r="Y144" i="31"/>
  <c r="P144" i="31"/>
  <c r="N144" i="31"/>
  <c r="AI143" i="31"/>
  <c r="AF143" i="31"/>
  <c r="AB143" i="31"/>
  <c r="AA143" i="31"/>
  <c r="Z143" i="31"/>
  <c r="Y143" i="31"/>
  <c r="P143" i="31"/>
  <c r="N143" i="31"/>
  <c r="AI142" i="31"/>
  <c r="AF142" i="31"/>
  <c r="AB142" i="31"/>
  <c r="AA142" i="31"/>
  <c r="Z142" i="31"/>
  <c r="Y142" i="31"/>
  <c r="P142" i="31"/>
  <c r="N142" i="31"/>
  <c r="AI141" i="31"/>
  <c r="AF141" i="31"/>
  <c r="AB141" i="31"/>
  <c r="AA141" i="31"/>
  <c r="Z141" i="31"/>
  <c r="Y141" i="31"/>
  <c r="P141" i="31"/>
  <c r="N141" i="31"/>
  <c r="AI140" i="31"/>
  <c r="AF140" i="31"/>
  <c r="AB140" i="31"/>
  <c r="AA140" i="31"/>
  <c r="Z140" i="31"/>
  <c r="Y140" i="31"/>
  <c r="P140" i="31"/>
  <c r="N140" i="31"/>
  <c r="AI139" i="31"/>
  <c r="AF139" i="31"/>
  <c r="AB139" i="31"/>
  <c r="AA139" i="31"/>
  <c r="Z139" i="31"/>
  <c r="Y139" i="31"/>
  <c r="P139" i="31"/>
  <c r="N139" i="31"/>
  <c r="AI138" i="31"/>
  <c r="AF138" i="31"/>
  <c r="AB138" i="31"/>
  <c r="AA138" i="31"/>
  <c r="Z138" i="31"/>
  <c r="Y138" i="31"/>
  <c r="P138" i="31"/>
  <c r="N138" i="31"/>
  <c r="AI137" i="31"/>
  <c r="AF137" i="31"/>
  <c r="AB137" i="31"/>
  <c r="AA137" i="31"/>
  <c r="Z137" i="31"/>
  <c r="Y137" i="31"/>
  <c r="P137" i="31"/>
  <c r="N137" i="31"/>
  <c r="AI136" i="31"/>
  <c r="AF136" i="31"/>
  <c r="AB136" i="31"/>
  <c r="AA136" i="31"/>
  <c r="Z136" i="31"/>
  <c r="Y136" i="31"/>
  <c r="P136" i="31"/>
  <c r="N136" i="31"/>
  <c r="AI135" i="31"/>
  <c r="AF135" i="31"/>
  <c r="AB135" i="31"/>
  <c r="AA135" i="31"/>
  <c r="Z135" i="31"/>
  <c r="Y135" i="31"/>
  <c r="P135" i="31"/>
  <c r="N135" i="31"/>
  <c r="AI134" i="31"/>
  <c r="AF134" i="31"/>
  <c r="AB134" i="31"/>
  <c r="AA134" i="31"/>
  <c r="Z134" i="31"/>
  <c r="Y134" i="31"/>
  <c r="P134" i="31"/>
  <c r="N134" i="31"/>
  <c r="AI133" i="31"/>
  <c r="AF133" i="31"/>
  <c r="AB133" i="31"/>
  <c r="AA133" i="31"/>
  <c r="Z133" i="31"/>
  <c r="Y133" i="31"/>
  <c r="P133" i="31"/>
  <c r="N133" i="31"/>
  <c r="AI132" i="31"/>
  <c r="AF132" i="31"/>
  <c r="AB132" i="31"/>
  <c r="AA132" i="31"/>
  <c r="Z132" i="31"/>
  <c r="Y132" i="31"/>
  <c r="P132" i="31"/>
  <c r="N132" i="31"/>
  <c r="AI131" i="31"/>
  <c r="AF131" i="31"/>
  <c r="AB131" i="31"/>
  <c r="AA131" i="31"/>
  <c r="Z131" i="31"/>
  <c r="Y131" i="31"/>
  <c r="P131" i="31"/>
  <c r="N131" i="31"/>
  <c r="AI130" i="31"/>
  <c r="AF130" i="31"/>
  <c r="AB130" i="31"/>
  <c r="AA130" i="31"/>
  <c r="Z130" i="31"/>
  <c r="Y130" i="31"/>
  <c r="P130" i="31"/>
  <c r="N130" i="31"/>
  <c r="AI129" i="31"/>
  <c r="AF129" i="31"/>
  <c r="AB129" i="31"/>
  <c r="AA129" i="31"/>
  <c r="Z129" i="31"/>
  <c r="Y129" i="31"/>
  <c r="P129" i="31"/>
  <c r="N129" i="31"/>
  <c r="AI128" i="31"/>
  <c r="AF128" i="31"/>
  <c r="AB128" i="31"/>
  <c r="AA128" i="31"/>
  <c r="Z128" i="31"/>
  <c r="Y128" i="31"/>
  <c r="P128" i="31"/>
  <c r="N128" i="31"/>
  <c r="AI127" i="31"/>
  <c r="AF127" i="31"/>
  <c r="AB127" i="31"/>
  <c r="AA127" i="31"/>
  <c r="Z127" i="31"/>
  <c r="Y127" i="31"/>
  <c r="P127" i="31"/>
  <c r="N127" i="31"/>
  <c r="AI126" i="31"/>
  <c r="AF126" i="31"/>
  <c r="AB126" i="31"/>
  <c r="AA126" i="31"/>
  <c r="Z126" i="31"/>
  <c r="Y126" i="31"/>
  <c r="P126" i="31"/>
  <c r="N126" i="31"/>
  <c r="AI125" i="31"/>
  <c r="AF125" i="31"/>
  <c r="AB125" i="31"/>
  <c r="AA125" i="31"/>
  <c r="Z125" i="31"/>
  <c r="Y125" i="31"/>
  <c r="P125" i="31"/>
  <c r="N125" i="31"/>
  <c r="AI124" i="31"/>
  <c r="AF124" i="31"/>
  <c r="AB124" i="31"/>
  <c r="AA124" i="31"/>
  <c r="Z124" i="31"/>
  <c r="Y124" i="31"/>
  <c r="P124" i="31"/>
  <c r="N124" i="31"/>
  <c r="AI123" i="31"/>
  <c r="AF123" i="31"/>
  <c r="AB123" i="31"/>
  <c r="AA123" i="31"/>
  <c r="Z123" i="31"/>
  <c r="Y123" i="31"/>
  <c r="P123" i="31"/>
  <c r="N123" i="31"/>
  <c r="AI122" i="31"/>
  <c r="AF122" i="31"/>
  <c r="AB122" i="31"/>
  <c r="AA122" i="31"/>
  <c r="Z122" i="31"/>
  <c r="Y122" i="31"/>
  <c r="P122" i="31"/>
  <c r="N122" i="31"/>
  <c r="AI121" i="31"/>
  <c r="AF121" i="31"/>
  <c r="AB121" i="31"/>
  <c r="AA121" i="31"/>
  <c r="Z121" i="31"/>
  <c r="Y121" i="31"/>
  <c r="P121" i="31"/>
  <c r="N121" i="31"/>
  <c r="AI120" i="31"/>
  <c r="AF120" i="31"/>
  <c r="AB120" i="31"/>
  <c r="AA120" i="31"/>
  <c r="Z120" i="31"/>
  <c r="Y120" i="31"/>
  <c r="P120" i="31"/>
  <c r="N120" i="31"/>
  <c r="AI119" i="31"/>
  <c r="AF119" i="31"/>
  <c r="AB119" i="31"/>
  <c r="AA119" i="31"/>
  <c r="Z119" i="31"/>
  <c r="Y119" i="31"/>
  <c r="P119" i="31"/>
  <c r="N119" i="31"/>
  <c r="AI118" i="31"/>
  <c r="AF118" i="31"/>
  <c r="AB118" i="31"/>
  <c r="AA118" i="31"/>
  <c r="Z118" i="31"/>
  <c r="Y118" i="31"/>
  <c r="P118" i="31"/>
  <c r="N118" i="31"/>
  <c r="AI117" i="31"/>
  <c r="AF117" i="31"/>
  <c r="AB117" i="31"/>
  <c r="AA117" i="31"/>
  <c r="Z117" i="31"/>
  <c r="Y117" i="31"/>
  <c r="P117" i="31"/>
  <c r="N117" i="31"/>
  <c r="AI116" i="31"/>
  <c r="AF116" i="31"/>
  <c r="AB116" i="31"/>
  <c r="AA116" i="31"/>
  <c r="Z116" i="31"/>
  <c r="Y116" i="31"/>
  <c r="P116" i="31"/>
  <c r="N116" i="31"/>
  <c r="AI115" i="31"/>
  <c r="AF115" i="31"/>
  <c r="AB115" i="31"/>
  <c r="AA115" i="31"/>
  <c r="Z115" i="31"/>
  <c r="Y115" i="31"/>
  <c r="P115" i="31"/>
  <c r="N115" i="31"/>
  <c r="AI114" i="31"/>
  <c r="AF114" i="31"/>
  <c r="AB114" i="31"/>
  <c r="AA114" i="31"/>
  <c r="Z114" i="31"/>
  <c r="Y114" i="31"/>
  <c r="P114" i="31"/>
  <c r="N114" i="31"/>
  <c r="AI113" i="31"/>
  <c r="AF113" i="31"/>
  <c r="AB113" i="31"/>
  <c r="AA113" i="31"/>
  <c r="Z113" i="31"/>
  <c r="Y113" i="31"/>
  <c r="P113" i="31"/>
  <c r="N113" i="31"/>
  <c r="AI112" i="31"/>
  <c r="AF112" i="31"/>
  <c r="AB112" i="31"/>
  <c r="AA112" i="31"/>
  <c r="Z112" i="31"/>
  <c r="Y112" i="31"/>
  <c r="P112" i="31"/>
  <c r="N112" i="31"/>
  <c r="AI111" i="31"/>
  <c r="AF111" i="31"/>
  <c r="AB111" i="31"/>
  <c r="AA111" i="31"/>
  <c r="Z111" i="31"/>
  <c r="Y111" i="31"/>
  <c r="P111" i="31"/>
  <c r="N111" i="31"/>
  <c r="AI110" i="31"/>
  <c r="AF110" i="31"/>
  <c r="AB110" i="31"/>
  <c r="AA110" i="31"/>
  <c r="Z110" i="31"/>
  <c r="Y110" i="31"/>
  <c r="P110" i="31"/>
  <c r="N110" i="31"/>
  <c r="AI109" i="31"/>
  <c r="AF109" i="31"/>
  <c r="AB109" i="31"/>
  <c r="AA109" i="31"/>
  <c r="Z109" i="31"/>
  <c r="Y109" i="31"/>
  <c r="P109" i="31"/>
  <c r="N109" i="31"/>
  <c r="AI108" i="31"/>
  <c r="AF108" i="31"/>
  <c r="AB108" i="31"/>
  <c r="AA108" i="31"/>
  <c r="Z108" i="31"/>
  <c r="Y108" i="31"/>
  <c r="P108" i="31"/>
  <c r="N108" i="31"/>
  <c r="AI107" i="31"/>
  <c r="AF107" i="31"/>
  <c r="AB107" i="31"/>
  <c r="AA107" i="31"/>
  <c r="Z107" i="31"/>
  <c r="Y107" i="31"/>
  <c r="P107" i="31"/>
  <c r="N107" i="31"/>
  <c r="AI106" i="31"/>
  <c r="AF106" i="31"/>
  <c r="AB106" i="31"/>
  <c r="AA106" i="31"/>
  <c r="Z106" i="31"/>
  <c r="Y106" i="31"/>
  <c r="P106" i="31"/>
  <c r="N106" i="31"/>
  <c r="AI105" i="31"/>
  <c r="AF105" i="31"/>
  <c r="AB105" i="31"/>
  <c r="AA105" i="31"/>
  <c r="Z105" i="31"/>
  <c r="Y105" i="31"/>
  <c r="P105" i="31"/>
  <c r="N105" i="31"/>
  <c r="AI104" i="31"/>
  <c r="AF104" i="31"/>
  <c r="AB104" i="31"/>
  <c r="AA104" i="31"/>
  <c r="Z104" i="31"/>
  <c r="Y104" i="31"/>
  <c r="P104" i="31"/>
  <c r="N104" i="31"/>
  <c r="AI103" i="31"/>
  <c r="AF103" i="31"/>
  <c r="AB103" i="31"/>
  <c r="AA103" i="31"/>
  <c r="Z103" i="31"/>
  <c r="Y103" i="31"/>
  <c r="P103" i="31"/>
  <c r="N103" i="31"/>
  <c r="AI102" i="31"/>
  <c r="AF102" i="31"/>
  <c r="AB102" i="31"/>
  <c r="AA102" i="31"/>
  <c r="Z102" i="31"/>
  <c r="Y102" i="31"/>
  <c r="P102" i="31"/>
  <c r="N102" i="31"/>
  <c r="AI101" i="31"/>
  <c r="AF101" i="31"/>
  <c r="AB101" i="31"/>
  <c r="AA101" i="31"/>
  <c r="Z101" i="31"/>
  <c r="Y101" i="31"/>
  <c r="P101" i="31"/>
  <c r="N101" i="31"/>
  <c r="AI100" i="31"/>
  <c r="AF100" i="31"/>
  <c r="AB100" i="31"/>
  <c r="AA100" i="31"/>
  <c r="Z100" i="31"/>
  <c r="Y100" i="31"/>
  <c r="P100" i="31"/>
  <c r="N100" i="31"/>
  <c r="AI99" i="31"/>
  <c r="AF99" i="31"/>
  <c r="AB99" i="31"/>
  <c r="AA99" i="31"/>
  <c r="Z99" i="31"/>
  <c r="Y99" i="31"/>
  <c r="P99" i="31"/>
  <c r="N99" i="31"/>
  <c r="AI98" i="31"/>
  <c r="AF98" i="31"/>
  <c r="AB98" i="31"/>
  <c r="AA98" i="31"/>
  <c r="Z98" i="31"/>
  <c r="Y98" i="31"/>
  <c r="P98" i="31"/>
  <c r="N98" i="31"/>
  <c r="AI97" i="31"/>
  <c r="AF97" i="31"/>
  <c r="AB97" i="31"/>
  <c r="AA97" i="31"/>
  <c r="Z97" i="31"/>
  <c r="Y97" i="31"/>
  <c r="P97" i="31"/>
  <c r="N97" i="31"/>
  <c r="AI96" i="31"/>
  <c r="AF96" i="31"/>
  <c r="AB96" i="31"/>
  <c r="AA96" i="31"/>
  <c r="Z96" i="31"/>
  <c r="Y96" i="31"/>
  <c r="P96" i="31"/>
  <c r="N96" i="31"/>
  <c r="AI95" i="31"/>
  <c r="AF95" i="31"/>
  <c r="AB95" i="31"/>
  <c r="AA95" i="31"/>
  <c r="Z95" i="31"/>
  <c r="Y95" i="31"/>
  <c r="P95" i="31"/>
  <c r="N95" i="31"/>
  <c r="AI94" i="31"/>
  <c r="AF94" i="31"/>
  <c r="AB94" i="31"/>
  <c r="AA94" i="31"/>
  <c r="Z94" i="31"/>
  <c r="Y94" i="31"/>
  <c r="P94" i="31"/>
  <c r="N94" i="31"/>
  <c r="AI93" i="31"/>
  <c r="AF93" i="31"/>
  <c r="AB93" i="31"/>
  <c r="AA93" i="31"/>
  <c r="Z93" i="31"/>
  <c r="Y93" i="31"/>
  <c r="P93" i="31"/>
  <c r="N93" i="31"/>
  <c r="AI92" i="31"/>
  <c r="AF92" i="31"/>
  <c r="AB92" i="31"/>
  <c r="AA92" i="31"/>
  <c r="Z92" i="31"/>
  <c r="Y92" i="31"/>
  <c r="P92" i="31"/>
  <c r="N92" i="31"/>
  <c r="AI91" i="31"/>
  <c r="AF91" i="31"/>
  <c r="AB91" i="31"/>
  <c r="AA91" i="31"/>
  <c r="Z91" i="31"/>
  <c r="Y91" i="31"/>
  <c r="P91" i="31"/>
  <c r="N91" i="31"/>
  <c r="AI90" i="31"/>
  <c r="AF90" i="31"/>
  <c r="AB90" i="31"/>
  <c r="AA90" i="31"/>
  <c r="Z90" i="31"/>
  <c r="Y90" i="31"/>
  <c r="P90" i="31"/>
  <c r="N90" i="31"/>
  <c r="AI89" i="31"/>
  <c r="AF89" i="31"/>
  <c r="AB89" i="31"/>
  <c r="AA89" i="31"/>
  <c r="Z89" i="31"/>
  <c r="Y89" i="31"/>
  <c r="P89" i="31"/>
  <c r="N89" i="31"/>
  <c r="AI88" i="31"/>
  <c r="AF88" i="31"/>
  <c r="AB88" i="31"/>
  <c r="AA88" i="31"/>
  <c r="Z88" i="31"/>
  <c r="Y88" i="31"/>
  <c r="P88" i="31"/>
  <c r="N88" i="31"/>
  <c r="AI87" i="31"/>
  <c r="AF87" i="31"/>
  <c r="AB87" i="31"/>
  <c r="AA87" i="31"/>
  <c r="Z87" i="31"/>
  <c r="Y87" i="31"/>
  <c r="P87" i="31"/>
  <c r="N87" i="31"/>
  <c r="AI86" i="31"/>
  <c r="AF86" i="31"/>
  <c r="AB86" i="31"/>
  <c r="AA86" i="31"/>
  <c r="Z86" i="31"/>
  <c r="Y86" i="31"/>
  <c r="P86" i="31"/>
  <c r="N86" i="31"/>
  <c r="AI85" i="31"/>
  <c r="AF85" i="31"/>
  <c r="AB85" i="31"/>
  <c r="AA85" i="31"/>
  <c r="Z85" i="31"/>
  <c r="Y85" i="31"/>
  <c r="P85" i="31"/>
  <c r="N85" i="31"/>
  <c r="AI84" i="31"/>
  <c r="AF84" i="31"/>
  <c r="AB84" i="31"/>
  <c r="AA84" i="31"/>
  <c r="Z84" i="31"/>
  <c r="Y84" i="31"/>
  <c r="P84" i="31"/>
  <c r="N84" i="31"/>
  <c r="AI83" i="31"/>
  <c r="AF83" i="31"/>
  <c r="AB83" i="31"/>
  <c r="AA83" i="31"/>
  <c r="Z83" i="31"/>
  <c r="Y83" i="31"/>
  <c r="P83" i="31"/>
  <c r="N83" i="31"/>
  <c r="AI82" i="31"/>
  <c r="AF82" i="31"/>
  <c r="AB82" i="31"/>
  <c r="AA82" i="31"/>
  <c r="Z82" i="31"/>
  <c r="Y82" i="31"/>
  <c r="P82" i="31"/>
  <c r="N82" i="31"/>
  <c r="AI81" i="31"/>
  <c r="AF81" i="31"/>
  <c r="AB81" i="31"/>
  <c r="AA81" i="31"/>
  <c r="Z81" i="31"/>
  <c r="Y81" i="31"/>
  <c r="P81" i="31"/>
  <c r="N81" i="31"/>
  <c r="AI80" i="31"/>
  <c r="AF80" i="31"/>
  <c r="AB80" i="31"/>
  <c r="AA80" i="31"/>
  <c r="Z80" i="31"/>
  <c r="Y80" i="31"/>
  <c r="P80" i="31"/>
  <c r="N80" i="31"/>
  <c r="AI79" i="31"/>
  <c r="AF79" i="31"/>
  <c r="AB79" i="31"/>
  <c r="AA79" i="31"/>
  <c r="Z79" i="31"/>
  <c r="Y79" i="31"/>
  <c r="P79" i="31"/>
  <c r="N79" i="31"/>
  <c r="AI78" i="31"/>
  <c r="AF78" i="31"/>
  <c r="AB78" i="31"/>
  <c r="AA78" i="31"/>
  <c r="Z78" i="31"/>
  <c r="Y78" i="31"/>
  <c r="P78" i="31"/>
  <c r="N78" i="31"/>
  <c r="AI77" i="31"/>
  <c r="AF77" i="31"/>
  <c r="AB77" i="31"/>
  <c r="AA77" i="31"/>
  <c r="Z77" i="31"/>
  <c r="Y77" i="31"/>
  <c r="P77" i="31"/>
  <c r="N77" i="31"/>
  <c r="AI76" i="31"/>
  <c r="AF76" i="31"/>
  <c r="AB76" i="31"/>
  <c r="AA76" i="31"/>
  <c r="Z76" i="31"/>
  <c r="Y76" i="31"/>
  <c r="P76" i="31"/>
  <c r="N76" i="31"/>
  <c r="AI75" i="31"/>
  <c r="AF75" i="31"/>
  <c r="AB75" i="31"/>
  <c r="AA75" i="31"/>
  <c r="Z75" i="31"/>
  <c r="Y75" i="31"/>
  <c r="P75" i="31"/>
  <c r="N75" i="31"/>
  <c r="AI74" i="31"/>
  <c r="AF74" i="31"/>
  <c r="AB74" i="31"/>
  <c r="AA74" i="31"/>
  <c r="Z74" i="31"/>
  <c r="Y74" i="31"/>
  <c r="P74" i="31"/>
  <c r="N74" i="31"/>
  <c r="AI73" i="31"/>
  <c r="AF73" i="31"/>
  <c r="AB73" i="31"/>
  <c r="AA73" i="31"/>
  <c r="Z73" i="31"/>
  <c r="Y73" i="31"/>
  <c r="P73" i="31"/>
  <c r="N73" i="31"/>
  <c r="AI72" i="31"/>
  <c r="AF72" i="31"/>
  <c r="AB72" i="31"/>
  <c r="AA72" i="31"/>
  <c r="Z72" i="31"/>
  <c r="Y72" i="31"/>
  <c r="P72" i="31"/>
  <c r="N72" i="31"/>
  <c r="AI71" i="31"/>
  <c r="AF71" i="31"/>
  <c r="P71" i="31"/>
  <c r="N71" i="31"/>
  <c r="AI70" i="31"/>
  <c r="AF70" i="31"/>
  <c r="AB70" i="31"/>
  <c r="AA70" i="31"/>
  <c r="Z70" i="31"/>
  <c r="Y70" i="31"/>
  <c r="P70" i="31"/>
  <c r="N70" i="31"/>
  <c r="AI69" i="31"/>
  <c r="AF69" i="31"/>
  <c r="AB69" i="31"/>
  <c r="AA69" i="31"/>
  <c r="Z69" i="31"/>
  <c r="Y69" i="31"/>
  <c r="P69" i="31"/>
  <c r="N69" i="31"/>
  <c r="AI68" i="31"/>
  <c r="AF68" i="31"/>
  <c r="AB68" i="31"/>
  <c r="AA68" i="31"/>
  <c r="Z68" i="31"/>
  <c r="Y68" i="31"/>
  <c r="P68" i="31"/>
  <c r="N68" i="31"/>
  <c r="AI67" i="31"/>
  <c r="AF67" i="31"/>
  <c r="AB67" i="31"/>
  <c r="AA67" i="31"/>
  <c r="Z67" i="31"/>
  <c r="Y67" i="31"/>
  <c r="P67" i="31"/>
  <c r="N67" i="31"/>
  <c r="AI66" i="31"/>
  <c r="AF66" i="31"/>
  <c r="P66" i="31"/>
  <c r="N66" i="31"/>
  <c r="AI65" i="31"/>
  <c r="AF65" i="31"/>
  <c r="AB65" i="31"/>
  <c r="AA65" i="31"/>
  <c r="Z65" i="31"/>
  <c r="Y65" i="31"/>
  <c r="P65" i="31"/>
  <c r="N65" i="31"/>
  <c r="AI64" i="31"/>
  <c r="AF64" i="31"/>
  <c r="AB64" i="31"/>
  <c r="AA64" i="31"/>
  <c r="Z64" i="31"/>
  <c r="Y64" i="31"/>
  <c r="P64" i="31"/>
  <c r="N64" i="31"/>
  <c r="AI63" i="31"/>
  <c r="AF63" i="31"/>
  <c r="P63" i="31"/>
  <c r="N63" i="31"/>
  <c r="AI62" i="31"/>
  <c r="AF62" i="31"/>
  <c r="AB62" i="31"/>
  <c r="AA62" i="31"/>
  <c r="Z62" i="31"/>
  <c r="Y62" i="31"/>
  <c r="P62" i="31"/>
  <c r="N62" i="31"/>
  <c r="AI61" i="31"/>
  <c r="AF61" i="31"/>
  <c r="AB61" i="31"/>
  <c r="AA61" i="31"/>
  <c r="Z61" i="31"/>
  <c r="Y61" i="31"/>
  <c r="P61" i="31"/>
  <c r="N61" i="31"/>
  <c r="AI60" i="31"/>
  <c r="AF60" i="31"/>
  <c r="P60" i="31"/>
  <c r="N60" i="31"/>
  <c r="AI59" i="31"/>
  <c r="AF59" i="31"/>
  <c r="AB59" i="31"/>
  <c r="AA59" i="31"/>
  <c r="Z59" i="31"/>
  <c r="Y59" i="31"/>
  <c r="P59" i="31"/>
  <c r="N59" i="31"/>
  <c r="AI58" i="31"/>
  <c r="AF58" i="31"/>
  <c r="AB58" i="31"/>
  <c r="AA58" i="31"/>
  <c r="Z58" i="31"/>
  <c r="Y58" i="31"/>
  <c r="P58" i="31"/>
  <c r="N58" i="31"/>
  <c r="AI57" i="31"/>
  <c r="AF57" i="31"/>
  <c r="AB57" i="31"/>
  <c r="AA57" i="31"/>
  <c r="Z57" i="31"/>
  <c r="Y57" i="31"/>
  <c r="P57" i="31"/>
  <c r="N57" i="31"/>
  <c r="AI56" i="31"/>
  <c r="AF56" i="31"/>
  <c r="AB56" i="31"/>
  <c r="AA56" i="31"/>
  <c r="Z56" i="31"/>
  <c r="Y56" i="31"/>
  <c r="P56" i="31"/>
  <c r="N56" i="31"/>
  <c r="AI55" i="31"/>
  <c r="AF55" i="31"/>
  <c r="P55" i="31"/>
  <c r="N55" i="31"/>
  <c r="AI54" i="31"/>
  <c r="AF54" i="31"/>
  <c r="AB54" i="31"/>
  <c r="AA54" i="31"/>
  <c r="Z54" i="31"/>
  <c r="Y54" i="31"/>
  <c r="P54" i="31"/>
  <c r="N54" i="31"/>
  <c r="AI53" i="31"/>
  <c r="AF53" i="31"/>
  <c r="AB53" i="31"/>
  <c r="AA53" i="31"/>
  <c r="Z53" i="31"/>
  <c r="Y53" i="31"/>
  <c r="P53" i="31"/>
  <c r="N53" i="31"/>
  <c r="AI52" i="31"/>
  <c r="AF52" i="31"/>
  <c r="P52" i="31"/>
  <c r="N52" i="31"/>
  <c r="AI51" i="31"/>
  <c r="AF51" i="31"/>
  <c r="AB51" i="31"/>
  <c r="AA51" i="31"/>
  <c r="Z51" i="31"/>
  <c r="Y51" i="31"/>
  <c r="P51" i="31"/>
  <c r="N51" i="31"/>
  <c r="AI50" i="31"/>
  <c r="AF50" i="31"/>
  <c r="AB50" i="31"/>
  <c r="AA50" i="31"/>
  <c r="Z50" i="31"/>
  <c r="Y50" i="31"/>
  <c r="P50" i="31"/>
  <c r="N50" i="31"/>
  <c r="AI49" i="31"/>
  <c r="AF49" i="31"/>
  <c r="P49" i="31"/>
  <c r="N49" i="31"/>
  <c r="AI48" i="31"/>
  <c r="AF48" i="31"/>
  <c r="AB48" i="31"/>
  <c r="AA48" i="31"/>
  <c r="Z48" i="31"/>
  <c r="Y48" i="31"/>
  <c r="P48" i="31"/>
  <c r="N48" i="31"/>
  <c r="AI47" i="31"/>
  <c r="AF47" i="31"/>
  <c r="AB47" i="31"/>
  <c r="AA47" i="31"/>
  <c r="Z47" i="31"/>
  <c r="Y47" i="31"/>
  <c r="P47" i="31"/>
  <c r="N47" i="31"/>
  <c r="AI46" i="31"/>
  <c r="AF46" i="31"/>
  <c r="AB46" i="31"/>
  <c r="AA46" i="31"/>
  <c r="Z46" i="31"/>
  <c r="Y46" i="31"/>
  <c r="P46" i="31"/>
  <c r="N46" i="31"/>
  <c r="AI45" i="31"/>
  <c r="AF45" i="31"/>
  <c r="AB45" i="31"/>
  <c r="AA45" i="31"/>
  <c r="Z45" i="31"/>
  <c r="Y45" i="31"/>
  <c r="P45" i="31"/>
  <c r="N45" i="31"/>
  <c r="AI44" i="31"/>
  <c r="AF44" i="31"/>
  <c r="P44" i="31"/>
  <c r="N44" i="31"/>
  <c r="AI43" i="31"/>
  <c r="AF43" i="31"/>
  <c r="AB43" i="31"/>
  <c r="AA43" i="31"/>
  <c r="Z43" i="31"/>
  <c r="Y43" i="31"/>
  <c r="P43" i="31"/>
  <c r="N43" i="31"/>
  <c r="AI42" i="31"/>
  <c r="AF42" i="31"/>
  <c r="AB42" i="31"/>
  <c r="AA42" i="31"/>
  <c r="Z42" i="31"/>
  <c r="Y42" i="31"/>
  <c r="P42" i="31"/>
  <c r="N42" i="31"/>
  <c r="AI41" i="31"/>
  <c r="AF41" i="31"/>
  <c r="P41" i="31"/>
  <c r="N41" i="31"/>
  <c r="AI40" i="31"/>
  <c r="AF40" i="31"/>
  <c r="P40" i="31"/>
  <c r="N40" i="31"/>
  <c r="AI39" i="31"/>
  <c r="AF39" i="31"/>
  <c r="AB39" i="31"/>
  <c r="AA39" i="31"/>
  <c r="Z39" i="31"/>
  <c r="Y39" i="31"/>
  <c r="P39" i="31"/>
  <c r="N39" i="31"/>
  <c r="AI38" i="31"/>
  <c r="AF38" i="31"/>
  <c r="AB38" i="31"/>
  <c r="AA38" i="31"/>
  <c r="Z38" i="31"/>
  <c r="Y38" i="31"/>
  <c r="P38" i="31"/>
  <c r="N38" i="31"/>
  <c r="AI37" i="31"/>
  <c r="AF37" i="31"/>
  <c r="AB37" i="31"/>
  <c r="AA37" i="31"/>
  <c r="Z37" i="31"/>
  <c r="Y37" i="31"/>
  <c r="P37" i="31"/>
  <c r="N37" i="31"/>
  <c r="AI36" i="31"/>
  <c r="AF36" i="31"/>
  <c r="AB36" i="31"/>
  <c r="AA36" i="31"/>
  <c r="Z36" i="31"/>
  <c r="Y36" i="31"/>
  <c r="P36" i="31"/>
  <c r="N36" i="31"/>
  <c r="AI35" i="31"/>
  <c r="AF35" i="31"/>
  <c r="P35" i="31"/>
  <c r="N35" i="31"/>
  <c r="AI34" i="31"/>
  <c r="AF34" i="31"/>
  <c r="AB34" i="31"/>
  <c r="AA34" i="31"/>
  <c r="Z34" i="31"/>
  <c r="Y34" i="31"/>
  <c r="P34" i="31"/>
  <c r="N34" i="31"/>
  <c r="AI33" i="31"/>
  <c r="AF33" i="31"/>
  <c r="AB33" i="31"/>
  <c r="AA33" i="31"/>
  <c r="Z33" i="31"/>
  <c r="Y33" i="31"/>
  <c r="P33" i="31"/>
  <c r="N33" i="31"/>
  <c r="AI32" i="31"/>
  <c r="AF32" i="31"/>
  <c r="AB32" i="31"/>
  <c r="AA32" i="31"/>
  <c r="Z32" i="31"/>
  <c r="Y32" i="31"/>
  <c r="P32" i="31"/>
  <c r="N32" i="31"/>
  <c r="AI31" i="31"/>
  <c r="AF31" i="31"/>
  <c r="AB31" i="31"/>
  <c r="AA31" i="31"/>
  <c r="Z31" i="31"/>
  <c r="Y31" i="31"/>
  <c r="P31" i="31"/>
  <c r="N31" i="31"/>
  <c r="AI30" i="31"/>
  <c r="AF30" i="31"/>
  <c r="P30" i="31"/>
  <c r="N30" i="31"/>
  <c r="AI29" i="31"/>
  <c r="AF29" i="31"/>
  <c r="AB29" i="31"/>
  <c r="AA29" i="31"/>
  <c r="Z29" i="31"/>
  <c r="Y29" i="31"/>
  <c r="P29" i="31"/>
  <c r="N29" i="31"/>
  <c r="AI28" i="31"/>
  <c r="AF28" i="31"/>
  <c r="AB28" i="31"/>
  <c r="AA28" i="31"/>
  <c r="Z28" i="31"/>
  <c r="Y28" i="31"/>
  <c r="P28" i="31"/>
  <c r="N28" i="31"/>
  <c r="AI27" i="31"/>
  <c r="AF27" i="31"/>
  <c r="P27" i="31"/>
  <c r="N27" i="31"/>
  <c r="AI26" i="31"/>
  <c r="AF26" i="31"/>
  <c r="P26" i="31"/>
  <c r="N26" i="31"/>
  <c r="AI25" i="31"/>
  <c r="AF25" i="31"/>
  <c r="AB25" i="31"/>
  <c r="AA25" i="31"/>
  <c r="Z25" i="31"/>
  <c r="Y25" i="31"/>
  <c r="P25" i="31"/>
  <c r="N25" i="31"/>
  <c r="AI24" i="31"/>
  <c r="AF24" i="31"/>
  <c r="AB24" i="31"/>
  <c r="AA24" i="31"/>
  <c r="Z24" i="31"/>
  <c r="Y24" i="31"/>
  <c r="P24" i="31"/>
  <c r="N24" i="31"/>
  <c r="AI23" i="31"/>
  <c r="AF23" i="31"/>
  <c r="AB23" i="31"/>
  <c r="AA23" i="31"/>
  <c r="Z23" i="31"/>
  <c r="Y23" i="31"/>
  <c r="P23" i="31"/>
  <c r="N23" i="31"/>
  <c r="AI22" i="31"/>
  <c r="AF22" i="31"/>
  <c r="AB22" i="31"/>
  <c r="AA22" i="31"/>
  <c r="Z22" i="31"/>
  <c r="Y22" i="31"/>
  <c r="P22" i="31"/>
  <c r="N22" i="31"/>
  <c r="AI21" i="31"/>
  <c r="AF21" i="31"/>
  <c r="AB21" i="31"/>
  <c r="AA21" i="31"/>
  <c r="Z21" i="31"/>
  <c r="Y21" i="31"/>
  <c r="P21" i="31"/>
  <c r="N21" i="31"/>
  <c r="AI20" i="31"/>
  <c r="AF20" i="31"/>
  <c r="AB20" i="31"/>
  <c r="AA20" i="31"/>
  <c r="Z20" i="31"/>
  <c r="Y20" i="31"/>
  <c r="P20" i="31"/>
  <c r="N20" i="31"/>
  <c r="W4" i="31"/>
  <c r="AY19" i="31"/>
  <c r="AY27" i="31"/>
  <c r="AI19" i="31"/>
  <c r="AF19" i="31"/>
  <c r="AB19" i="31"/>
  <c r="AA19" i="31"/>
  <c r="Z19" i="31"/>
  <c r="Y19" i="31"/>
  <c r="P19" i="31"/>
  <c r="N19" i="31"/>
  <c r="AI18" i="31"/>
  <c r="AF18" i="31"/>
  <c r="AB18" i="31"/>
  <c r="AA18" i="31"/>
  <c r="Z18" i="31"/>
  <c r="Y18" i="31"/>
  <c r="P18" i="31"/>
  <c r="N18" i="31"/>
  <c r="AI17" i="31"/>
  <c r="AF17" i="31"/>
  <c r="AB17" i="31"/>
  <c r="AA17" i="31"/>
  <c r="Z17" i="31"/>
  <c r="Y17" i="31"/>
  <c r="P17" i="31"/>
  <c r="N17" i="31"/>
  <c r="AI16" i="31"/>
  <c r="AF16" i="31"/>
  <c r="AB16" i="31"/>
  <c r="AA16" i="31"/>
  <c r="Z16" i="31"/>
  <c r="Y16" i="31"/>
  <c r="P16" i="31"/>
  <c r="N16" i="31"/>
  <c r="C4" i="31"/>
  <c r="K16" i="31"/>
  <c r="AE16" i="31"/>
  <c r="AJ16" i="31"/>
  <c r="AI15" i="31"/>
  <c r="AF15" i="31"/>
  <c r="AB15" i="31"/>
  <c r="AA15" i="31"/>
  <c r="Z15" i="31"/>
  <c r="Y15" i="31"/>
  <c r="P15" i="31"/>
  <c r="N15" i="31"/>
  <c r="AI14" i="31"/>
  <c r="AF14" i="31"/>
  <c r="AB14" i="31"/>
  <c r="AA14" i="31"/>
  <c r="Z14" i="31"/>
  <c r="Y14" i="31"/>
  <c r="P14" i="31"/>
  <c r="N14" i="31"/>
  <c r="AI13" i="31"/>
  <c r="AF13" i="31"/>
  <c r="AB13" i="31"/>
  <c r="AA13" i="31"/>
  <c r="Z13" i="31"/>
  <c r="Y13" i="31"/>
  <c r="P13" i="31"/>
  <c r="N13" i="31"/>
  <c r="AI12" i="31"/>
  <c r="AF12" i="31"/>
  <c r="AB12" i="31"/>
  <c r="AA12" i="31"/>
  <c r="Z12" i="31"/>
  <c r="Y12" i="31"/>
  <c r="P12" i="31"/>
  <c r="N12" i="31"/>
  <c r="AI11" i="31"/>
  <c r="AF11" i="31"/>
  <c r="AB11" i="31"/>
  <c r="AA11" i="31"/>
  <c r="Z11" i="31"/>
  <c r="Y11" i="31"/>
  <c r="P11" i="31"/>
  <c r="N11" i="31"/>
  <c r="AI10" i="31"/>
  <c r="AF10" i="31"/>
  <c r="AB10" i="31"/>
  <c r="AA10" i="31"/>
  <c r="Z10" i="31"/>
  <c r="Y10" i="31"/>
  <c r="P10" i="31"/>
  <c r="N10" i="31"/>
  <c r="AI9" i="31"/>
  <c r="AF9" i="31"/>
  <c r="AB9" i="31"/>
  <c r="AA9" i="31"/>
  <c r="Z9" i="31"/>
  <c r="Y9" i="31"/>
  <c r="P9" i="31"/>
  <c r="N9" i="31"/>
  <c r="AI8" i="31"/>
  <c r="AB8" i="31"/>
  <c r="AA8" i="31"/>
  <c r="Z8" i="31"/>
  <c r="Y8" i="31"/>
  <c r="S8" i="31"/>
  <c r="AD8" i="31"/>
  <c r="Q8" i="31"/>
  <c r="P8" i="31"/>
  <c r="N8" i="31"/>
  <c r="AH5" i="31"/>
  <c r="W5" i="31"/>
  <c r="AY20" i="31"/>
  <c r="AY28" i="31"/>
  <c r="AH4" i="31"/>
  <c r="BB19" i="31"/>
  <c r="K9" i="31"/>
  <c r="AH3" i="31"/>
  <c r="W3" i="31"/>
  <c r="B272" i="29"/>
  <c r="A272" i="29"/>
  <c r="P271" i="29"/>
  <c r="B271" i="29"/>
  <c r="A271" i="29"/>
  <c r="P270" i="29"/>
  <c r="B270" i="29"/>
  <c r="A270" i="29"/>
  <c r="P269" i="29"/>
  <c r="B269" i="29"/>
  <c r="A269" i="29"/>
  <c r="P268" i="29"/>
  <c r="B268" i="29"/>
  <c r="A268" i="29"/>
  <c r="P267" i="29"/>
  <c r="B267" i="29"/>
  <c r="A267" i="29"/>
  <c r="P266" i="29"/>
  <c r="B266" i="29"/>
  <c r="A266" i="29"/>
  <c r="P265" i="29"/>
  <c r="B265" i="29"/>
  <c r="A265" i="29"/>
  <c r="P264" i="29"/>
  <c r="B264" i="29"/>
  <c r="A264" i="29"/>
  <c r="P263" i="29"/>
  <c r="B263" i="29"/>
  <c r="A263" i="29"/>
  <c r="P262" i="29"/>
  <c r="B262" i="29"/>
  <c r="A262" i="29"/>
  <c r="P261" i="29"/>
  <c r="B261" i="29"/>
  <c r="A261" i="29"/>
  <c r="P260" i="29"/>
  <c r="B260" i="29"/>
  <c r="A260" i="29"/>
  <c r="P259" i="29"/>
  <c r="B259" i="29"/>
  <c r="A259" i="29"/>
  <c r="P258" i="29"/>
  <c r="B258" i="29"/>
  <c r="A258" i="29"/>
  <c r="P257" i="29"/>
  <c r="B257" i="29"/>
  <c r="A257" i="29"/>
  <c r="P256" i="29"/>
  <c r="B256" i="29"/>
  <c r="A256" i="29"/>
  <c r="P255" i="29"/>
  <c r="B255" i="29"/>
  <c r="A255" i="29"/>
  <c r="P254" i="29"/>
  <c r="B254" i="29"/>
  <c r="A254" i="29"/>
  <c r="P253" i="29"/>
  <c r="B253" i="29"/>
  <c r="A253" i="29"/>
  <c r="P252" i="29"/>
  <c r="B252" i="29"/>
  <c r="A252" i="29"/>
  <c r="P251" i="29"/>
  <c r="B251" i="29"/>
  <c r="A251" i="29"/>
  <c r="P250" i="29"/>
  <c r="B250" i="29"/>
  <c r="A250" i="29"/>
  <c r="P249" i="29"/>
  <c r="B249" i="29"/>
  <c r="A249" i="29"/>
  <c r="P248" i="29"/>
  <c r="B248" i="29"/>
  <c r="A248" i="29"/>
  <c r="P247" i="29"/>
  <c r="B247" i="29"/>
  <c r="A247" i="29"/>
  <c r="P246" i="29"/>
  <c r="B246" i="29"/>
  <c r="A246" i="29"/>
  <c r="P245" i="29"/>
  <c r="B245" i="29"/>
  <c r="A245" i="29"/>
  <c r="P244" i="29"/>
  <c r="B244" i="29"/>
  <c r="A244" i="29"/>
  <c r="P243" i="29"/>
  <c r="B243" i="29"/>
  <c r="A243" i="29"/>
  <c r="P242" i="29"/>
  <c r="H242" i="29"/>
  <c r="B242" i="29"/>
  <c r="A242" i="29"/>
  <c r="P241" i="29"/>
  <c r="H241" i="29"/>
  <c r="B241" i="29"/>
  <c r="A241" i="29"/>
  <c r="P240" i="29"/>
  <c r="H240" i="29"/>
  <c r="B240" i="29"/>
  <c r="A240" i="29"/>
  <c r="P239" i="29"/>
  <c r="H239" i="29"/>
  <c r="B239" i="29"/>
  <c r="A239" i="29"/>
  <c r="P238" i="29"/>
  <c r="H238" i="29"/>
  <c r="B238" i="29"/>
  <c r="A238" i="29"/>
  <c r="AJ237" i="29"/>
  <c r="AI237" i="29"/>
  <c r="P237" i="29"/>
  <c r="H237" i="29"/>
  <c r="B237" i="29"/>
  <c r="A237" i="29"/>
  <c r="AJ236" i="29"/>
  <c r="AI236" i="29"/>
  <c r="P236" i="29"/>
  <c r="H236" i="29"/>
  <c r="B236" i="29"/>
  <c r="A236" i="29"/>
  <c r="AJ235" i="29"/>
  <c r="AI235" i="29"/>
  <c r="P235" i="29"/>
  <c r="H235" i="29"/>
  <c r="B235" i="29"/>
  <c r="A235" i="29"/>
  <c r="AJ234" i="29"/>
  <c r="AI234" i="29"/>
  <c r="P234" i="29"/>
  <c r="H234" i="29"/>
  <c r="B234" i="29"/>
  <c r="A234" i="29"/>
  <c r="AJ233" i="29"/>
  <c r="AI233" i="29"/>
  <c r="P233" i="29"/>
  <c r="H233" i="29"/>
  <c r="B233" i="29"/>
  <c r="A233" i="29"/>
  <c r="AJ232" i="29"/>
  <c r="AI232" i="29"/>
  <c r="P232" i="29"/>
  <c r="H232" i="29"/>
  <c r="B232" i="29"/>
  <c r="A232" i="29"/>
  <c r="AJ231" i="29"/>
  <c r="AI231" i="29"/>
  <c r="P231" i="29"/>
  <c r="H231" i="29"/>
  <c r="B231" i="29"/>
  <c r="A231" i="29"/>
  <c r="AJ230" i="29"/>
  <c r="AI230" i="29"/>
  <c r="P230" i="29"/>
  <c r="H230" i="29"/>
  <c r="B230" i="29"/>
  <c r="A230" i="29"/>
  <c r="AJ229" i="29"/>
  <c r="AI229" i="29"/>
  <c r="P229" i="29"/>
  <c r="H229" i="29"/>
  <c r="B229" i="29"/>
  <c r="A229" i="29"/>
  <c r="AJ228" i="29"/>
  <c r="AI228" i="29"/>
  <c r="P228" i="29"/>
  <c r="H228" i="29"/>
  <c r="B228" i="29"/>
  <c r="A228" i="29"/>
  <c r="AJ227" i="29"/>
  <c r="AI227" i="29"/>
  <c r="P227" i="29"/>
  <c r="H227" i="29"/>
  <c r="B227" i="29"/>
  <c r="A227" i="29"/>
  <c r="AJ226" i="29"/>
  <c r="AI226" i="29"/>
  <c r="P226" i="29"/>
  <c r="H226" i="29"/>
  <c r="B226" i="29"/>
  <c r="A226" i="29"/>
  <c r="AJ225" i="29"/>
  <c r="AI225" i="29"/>
  <c r="P225" i="29"/>
  <c r="H225" i="29"/>
  <c r="B225" i="29"/>
  <c r="A225" i="29"/>
  <c r="AJ224" i="29"/>
  <c r="AI224" i="29"/>
  <c r="P224" i="29"/>
  <c r="H224" i="29"/>
  <c r="B224" i="29"/>
  <c r="A224" i="29"/>
  <c r="AJ223" i="29"/>
  <c r="AI223" i="29"/>
  <c r="P223" i="29"/>
  <c r="H223" i="29"/>
  <c r="B223" i="29"/>
  <c r="A223" i="29"/>
  <c r="AJ222" i="29"/>
  <c r="AI222" i="29"/>
  <c r="P222" i="29"/>
  <c r="H222" i="29"/>
  <c r="B222" i="29"/>
  <c r="A222" i="29"/>
  <c r="AJ221" i="29"/>
  <c r="AI221" i="29"/>
  <c r="P221" i="29"/>
  <c r="H221" i="29"/>
  <c r="B221" i="29"/>
  <c r="A221" i="29"/>
  <c r="AJ220" i="29"/>
  <c r="AI220" i="29"/>
  <c r="P220" i="29"/>
  <c r="H220" i="29"/>
  <c r="B220" i="29"/>
  <c r="A220" i="29"/>
  <c r="AJ219" i="29"/>
  <c r="AI219" i="29"/>
  <c r="P219" i="29"/>
  <c r="H219" i="29"/>
  <c r="B219" i="29"/>
  <c r="A219" i="29"/>
  <c r="AJ218" i="29"/>
  <c r="AI218" i="29"/>
  <c r="P218" i="29"/>
  <c r="H218" i="29"/>
  <c r="B218" i="29"/>
  <c r="A218" i="29"/>
  <c r="AJ217" i="29"/>
  <c r="AI217" i="29"/>
  <c r="P217" i="29"/>
  <c r="J217" i="29"/>
  <c r="H217" i="29"/>
  <c r="B217" i="29"/>
  <c r="A217" i="29"/>
  <c r="AJ216" i="29"/>
  <c r="AI216" i="29"/>
  <c r="P216" i="29"/>
  <c r="J216" i="29"/>
  <c r="H216" i="29"/>
  <c r="B216" i="29"/>
  <c r="A216" i="29"/>
  <c r="AI215" i="29"/>
  <c r="AE215" i="29"/>
  <c r="AJ215" i="29"/>
  <c r="P215" i="29"/>
  <c r="J215" i="29"/>
  <c r="H215" i="29"/>
  <c r="B215" i="29"/>
  <c r="A215" i="29"/>
  <c r="AI214" i="29"/>
  <c r="AE214" i="29"/>
  <c r="AJ214" i="29"/>
  <c r="P214" i="29"/>
  <c r="J214" i="29"/>
  <c r="H214" i="29"/>
  <c r="B214" i="29"/>
  <c r="A214" i="29"/>
  <c r="AI213" i="29"/>
  <c r="AE213" i="29"/>
  <c r="AJ213" i="29"/>
  <c r="P213" i="29"/>
  <c r="J213" i="29"/>
  <c r="H213" i="29"/>
  <c r="B213" i="29"/>
  <c r="A213" i="29"/>
  <c r="AI212" i="29"/>
  <c r="AE212" i="29"/>
  <c r="AJ212" i="29"/>
  <c r="P212" i="29"/>
  <c r="J212" i="29"/>
  <c r="H212" i="29"/>
  <c r="B212" i="29"/>
  <c r="A212" i="29"/>
  <c r="AI211" i="29"/>
  <c r="AE211" i="29"/>
  <c r="AJ211" i="29"/>
  <c r="P211" i="29"/>
  <c r="J211" i="29"/>
  <c r="H211" i="29"/>
  <c r="B211" i="29"/>
  <c r="A211" i="29"/>
  <c r="AI210" i="29"/>
  <c r="AE210" i="29"/>
  <c r="AJ210" i="29"/>
  <c r="P210" i="29"/>
  <c r="J210" i="29"/>
  <c r="H210" i="29"/>
  <c r="B210" i="29"/>
  <c r="A210" i="29"/>
  <c r="AI209" i="29"/>
  <c r="AE209" i="29"/>
  <c r="AJ209" i="29"/>
  <c r="P209" i="29"/>
  <c r="J209" i="29"/>
  <c r="H209" i="29"/>
  <c r="B209" i="29"/>
  <c r="A209" i="29"/>
  <c r="AI208" i="29"/>
  <c r="AF208" i="29"/>
  <c r="AB208" i="29"/>
  <c r="AA208" i="29"/>
  <c r="Z208" i="29"/>
  <c r="Y208" i="29"/>
  <c r="P208" i="29"/>
  <c r="N208" i="29"/>
  <c r="J208" i="29"/>
  <c r="H208" i="29"/>
  <c r="B208" i="29"/>
  <c r="A208" i="29"/>
  <c r="AI207" i="29"/>
  <c r="AF207" i="29"/>
  <c r="AB207" i="29"/>
  <c r="AA207" i="29"/>
  <c r="Z207" i="29"/>
  <c r="Y207" i="29"/>
  <c r="P207" i="29"/>
  <c r="N207" i="29"/>
  <c r="J207" i="29"/>
  <c r="H207" i="29"/>
  <c r="B207" i="29"/>
  <c r="A207" i="29"/>
  <c r="AI206" i="29"/>
  <c r="AF206" i="29"/>
  <c r="AB206" i="29"/>
  <c r="AA206" i="29"/>
  <c r="Z206" i="29"/>
  <c r="Y206" i="29"/>
  <c r="P206" i="29"/>
  <c r="N206" i="29"/>
  <c r="J206" i="29"/>
  <c r="H206" i="29"/>
  <c r="B206" i="29"/>
  <c r="A206" i="29"/>
  <c r="AI205" i="29"/>
  <c r="AF205" i="29"/>
  <c r="AB205" i="29"/>
  <c r="AA205" i="29"/>
  <c r="Z205" i="29"/>
  <c r="Y205" i="29"/>
  <c r="P205" i="29"/>
  <c r="N205" i="29"/>
  <c r="J205" i="29"/>
  <c r="H205" i="29"/>
  <c r="B205" i="29"/>
  <c r="A205" i="29"/>
  <c r="AI204" i="29"/>
  <c r="AF204" i="29"/>
  <c r="AB204" i="29"/>
  <c r="AA204" i="29"/>
  <c r="Z204" i="29"/>
  <c r="Y204" i="29"/>
  <c r="P204" i="29"/>
  <c r="N204" i="29"/>
  <c r="J204" i="29"/>
  <c r="H204" i="29"/>
  <c r="B204" i="29"/>
  <c r="A204" i="29"/>
  <c r="AI203" i="29"/>
  <c r="AF203" i="29"/>
  <c r="AB203" i="29"/>
  <c r="AA203" i="29"/>
  <c r="Z203" i="29"/>
  <c r="Y203" i="29"/>
  <c r="P203" i="29"/>
  <c r="N203" i="29"/>
  <c r="J203" i="29"/>
  <c r="H203" i="29"/>
  <c r="B203" i="29"/>
  <c r="A203" i="29"/>
  <c r="AI202" i="29"/>
  <c r="AF202" i="29"/>
  <c r="AB202" i="29"/>
  <c r="AA202" i="29"/>
  <c r="Z202" i="29"/>
  <c r="Y202" i="29"/>
  <c r="P202" i="29"/>
  <c r="N202" i="29"/>
  <c r="J202" i="29"/>
  <c r="H202" i="29"/>
  <c r="B202" i="29"/>
  <c r="A202" i="29"/>
  <c r="AI201" i="29"/>
  <c r="AF201" i="29"/>
  <c r="AB201" i="29"/>
  <c r="AA201" i="29"/>
  <c r="Z201" i="29"/>
  <c r="Y201" i="29"/>
  <c r="P201" i="29"/>
  <c r="N201" i="29"/>
  <c r="H201" i="29"/>
  <c r="B201" i="29"/>
  <c r="AI200" i="29"/>
  <c r="AF200" i="29"/>
  <c r="AB200" i="29"/>
  <c r="AA200" i="29"/>
  <c r="Z200" i="29"/>
  <c r="Y200" i="29"/>
  <c r="P200" i="29"/>
  <c r="N200" i="29"/>
  <c r="AI199" i="29"/>
  <c r="AF199" i="29"/>
  <c r="AB199" i="29"/>
  <c r="AA199" i="29"/>
  <c r="Z199" i="29"/>
  <c r="Y199" i="29"/>
  <c r="P199" i="29"/>
  <c r="N199" i="29"/>
  <c r="AI198" i="29"/>
  <c r="AF198" i="29"/>
  <c r="AB198" i="29"/>
  <c r="AA198" i="29"/>
  <c r="Z198" i="29"/>
  <c r="Y198" i="29"/>
  <c r="P198" i="29"/>
  <c r="N198" i="29"/>
  <c r="AI197" i="29"/>
  <c r="AF197" i="29"/>
  <c r="AB197" i="29"/>
  <c r="AA197" i="29"/>
  <c r="Z197" i="29"/>
  <c r="Y197" i="29"/>
  <c r="P197" i="29"/>
  <c r="N197" i="29"/>
  <c r="AI196" i="29"/>
  <c r="AF196" i="29"/>
  <c r="AB196" i="29"/>
  <c r="AA196" i="29"/>
  <c r="Z196" i="29"/>
  <c r="Y196" i="29"/>
  <c r="P196" i="29"/>
  <c r="N196" i="29"/>
  <c r="AI195" i="29"/>
  <c r="AF195" i="29"/>
  <c r="AB195" i="29"/>
  <c r="AA195" i="29"/>
  <c r="Z195" i="29"/>
  <c r="Y195" i="29"/>
  <c r="P195" i="29"/>
  <c r="N195" i="29"/>
  <c r="AI194" i="29"/>
  <c r="AF194" i="29"/>
  <c r="AB194" i="29"/>
  <c r="AA194" i="29"/>
  <c r="Z194" i="29"/>
  <c r="Y194" i="29"/>
  <c r="P194" i="29"/>
  <c r="N194" i="29"/>
  <c r="AI193" i="29"/>
  <c r="AF193" i="29"/>
  <c r="AB193" i="29"/>
  <c r="AA193" i="29"/>
  <c r="Z193" i="29"/>
  <c r="Y193" i="29"/>
  <c r="P193" i="29"/>
  <c r="N193" i="29"/>
  <c r="AI192" i="29"/>
  <c r="AF192" i="29"/>
  <c r="AB192" i="29"/>
  <c r="AA192" i="29"/>
  <c r="Z192" i="29"/>
  <c r="Y192" i="29"/>
  <c r="P192" i="29"/>
  <c r="N192" i="29"/>
  <c r="AI191" i="29"/>
  <c r="AF191" i="29"/>
  <c r="AB191" i="29"/>
  <c r="AA191" i="29"/>
  <c r="Z191" i="29"/>
  <c r="Y191" i="29"/>
  <c r="P191" i="29"/>
  <c r="N191" i="29"/>
  <c r="AI190" i="29"/>
  <c r="AF190" i="29"/>
  <c r="AB190" i="29"/>
  <c r="AA190" i="29"/>
  <c r="Z190" i="29"/>
  <c r="Y190" i="29"/>
  <c r="P190" i="29"/>
  <c r="N190" i="29"/>
  <c r="AI189" i="29"/>
  <c r="AF189" i="29"/>
  <c r="AB189" i="29"/>
  <c r="AA189" i="29"/>
  <c r="Z189" i="29"/>
  <c r="Y189" i="29"/>
  <c r="P189" i="29"/>
  <c r="N189" i="29"/>
  <c r="AI188" i="29"/>
  <c r="AF188" i="29"/>
  <c r="AB188" i="29"/>
  <c r="AA188" i="29"/>
  <c r="Z188" i="29"/>
  <c r="Y188" i="29"/>
  <c r="P188" i="29"/>
  <c r="N188" i="29"/>
  <c r="AI187" i="29"/>
  <c r="AF187" i="29"/>
  <c r="AB187" i="29"/>
  <c r="AA187" i="29"/>
  <c r="Z187" i="29"/>
  <c r="Y187" i="29"/>
  <c r="P187" i="29"/>
  <c r="N187" i="29"/>
  <c r="AI186" i="29"/>
  <c r="AF186" i="29"/>
  <c r="AB186" i="29"/>
  <c r="AA186" i="29"/>
  <c r="Z186" i="29"/>
  <c r="Y186" i="29"/>
  <c r="P186" i="29"/>
  <c r="N186" i="29"/>
  <c r="AI185" i="29"/>
  <c r="AF185" i="29"/>
  <c r="AB185" i="29"/>
  <c r="AA185" i="29"/>
  <c r="Z185" i="29"/>
  <c r="Y185" i="29"/>
  <c r="P185" i="29"/>
  <c r="N185" i="29"/>
  <c r="AI184" i="29"/>
  <c r="AF184" i="29"/>
  <c r="AB184" i="29"/>
  <c r="AA184" i="29"/>
  <c r="Z184" i="29"/>
  <c r="Y184" i="29"/>
  <c r="P184" i="29"/>
  <c r="N184" i="29"/>
  <c r="AI183" i="29"/>
  <c r="AF183" i="29"/>
  <c r="AB183" i="29"/>
  <c r="AA183" i="29"/>
  <c r="Z183" i="29"/>
  <c r="Y183" i="29"/>
  <c r="P183" i="29"/>
  <c r="N183" i="29"/>
  <c r="AI182" i="29"/>
  <c r="AF182" i="29"/>
  <c r="AB182" i="29"/>
  <c r="AA182" i="29"/>
  <c r="Z182" i="29"/>
  <c r="Y182" i="29"/>
  <c r="P182" i="29"/>
  <c r="N182" i="29"/>
  <c r="AI181" i="29"/>
  <c r="AF181" i="29"/>
  <c r="AB181" i="29"/>
  <c r="AA181" i="29"/>
  <c r="Z181" i="29"/>
  <c r="Y181" i="29"/>
  <c r="P181" i="29"/>
  <c r="N181" i="29"/>
  <c r="AI180" i="29"/>
  <c r="AF180" i="29"/>
  <c r="AB180" i="29"/>
  <c r="AA180" i="29"/>
  <c r="Z180" i="29"/>
  <c r="Y180" i="29"/>
  <c r="P180" i="29"/>
  <c r="N180" i="29"/>
  <c r="AI179" i="29"/>
  <c r="AF179" i="29"/>
  <c r="AB179" i="29"/>
  <c r="AA179" i="29"/>
  <c r="Z179" i="29"/>
  <c r="Y179" i="29"/>
  <c r="P179" i="29"/>
  <c r="N179" i="29"/>
  <c r="AI178" i="29"/>
  <c r="AF178" i="29"/>
  <c r="AB178" i="29"/>
  <c r="AA178" i="29"/>
  <c r="Z178" i="29"/>
  <c r="Y178" i="29"/>
  <c r="P178" i="29"/>
  <c r="N178" i="29"/>
  <c r="AI177" i="29"/>
  <c r="AF177" i="29"/>
  <c r="AB177" i="29"/>
  <c r="AA177" i="29"/>
  <c r="Z177" i="29"/>
  <c r="Y177" i="29"/>
  <c r="P177" i="29"/>
  <c r="N177" i="29"/>
  <c r="AI176" i="29"/>
  <c r="AF176" i="29"/>
  <c r="AB176" i="29"/>
  <c r="AA176" i="29"/>
  <c r="Z176" i="29"/>
  <c r="Y176" i="29"/>
  <c r="P176" i="29"/>
  <c r="N176" i="29"/>
  <c r="AI175" i="29"/>
  <c r="AF175" i="29"/>
  <c r="AB175" i="29"/>
  <c r="AA175" i="29"/>
  <c r="Z175" i="29"/>
  <c r="Y175" i="29"/>
  <c r="P175" i="29"/>
  <c r="N175" i="29"/>
  <c r="AI174" i="29"/>
  <c r="AF174" i="29"/>
  <c r="AB174" i="29"/>
  <c r="AA174" i="29"/>
  <c r="Z174" i="29"/>
  <c r="Y174" i="29"/>
  <c r="R174" i="29"/>
  <c r="P174" i="29"/>
  <c r="N174" i="29"/>
  <c r="AI173" i="29"/>
  <c r="AF173" i="29"/>
  <c r="AB173" i="29"/>
  <c r="AA173" i="29"/>
  <c r="Z173" i="29"/>
  <c r="Y173" i="29"/>
  <c r="R173" i="29"/>
  <c r="P173" i="29"/>
  <c r="N173" i="29"/>
  <c r="AI172" i="29"/>
  <c r="AF172" i="29"/>
  <c r="AB172" i="29"/>
  <c r="AA172" i="29"/>
  <c r="Z172" i="29"/>
  <c r="Y172" i="29"/>
  <c r="R172" i="29"/>
  <c r="P172" i="29"/>
  <c r="N172" i="29"/>
  <c r="AI171" i="29"/>
  <c r="AF171" i="29"/>
  <c r="AB171" i="29"/>
  <c r="AA171" i="29"/>
  <c r="Z171" i="29"/>
  <c r="Y171" i="29"/>
  <c r="R171" i="29"/>
  <c r="P171" i="29"/>
  <c r="N171" i="29"/>
  <c r="AI170" i="29"/>
  <c r="AF170" i="29"/>
  <c r="AB170" i="29"/>
  <c r="AA170" i="29"/>
  <c r="Z170" i="29"/>
  <c r="Y170" i="29"/>
  <c r="R170" i="29"/>
  <c r="P170" i="29"/>
  <c r="N170" i="29"/>
  <c r="AI169" i="29"/>
  <c r="AF169" i="29"/>
  <c r="AB169" i="29"/>
  <c r="AA169" i="29"/>
  <c r="Z169" i="29"/>
  <c r="Y169" i="29"/>
  <c r="R169" i="29"/>
  <c r="P169" i="29"/>
  <c r="N169" i="29"/>
  <c r="AI168" i="29"/>
  <c r="AF168" i="29"/>
  <c r="AB168" i="29"/>
  <c r="AA168" i="29"/>
  <c r="Z168" i="29"/>
  <c r="Y168" i="29"/>
  <c r="R168" i="29"/>
  <c r="P168" i="29"/>
  <c r="N168" i="29"/>
  <c r="AI167" i="29"/>
  <c r="AF167" i="29"/>
  <c r="AB167" i="29"/>
  <c r="AA167" i="29"/>
  <c r="Z167" i="29"/>
  <c r="Y167" i="29"/>
  <c r="R167" i="29"/>
  <c r="P167" i="29"/>
  <c r="N167" i="29"/>
  <c r="AI166" i="29"/>
  <c r="AF166" i="29"/>
  <c r="AB166" i="29"/>
  <c r="AA166" i="29"/>
  <c r="Z166" i="29"/>
  <c r="Y166" i="29"/>
  <c r="R166" i="29"/>
  <c r="P166" i="29"/>
  <c r="N166" i="29"/>
  <c r="AI165" i="29"/>
  <c r="AF165" i="29"/>
  <c r="AB165" i="29"/>
  <c r="AA165" i="29"/>
  <c r="Z165" i="29"/>
  <c r="Y165" i="29"/>
  <c r="R165" i="29"/>
  <c r="P165" i="29"/>
  <c r="N165" i="29"/>
  <c r="AI164" i="29"/>
  <c r="AF164" i="29"/>
  <c r="AB164" i="29"/>
  <c r="AA164" i="29"/>
  <c r="Z164" i="29"/>
  <c r="Y164" i="29"/>
  <c r="R164" i="29"/>
  <c r="P164" i="29"/>
  <c r="N164" i="29"/>
  <c r="AI163" i="29"/>
  <c r="AF163" i="29"/>
  <c r="AB163" i="29"/>
  <c r="AA163" i="29"/>
  <c r="Z163" i="29"/>
  <c r="Y163" i="29"/>
  <c r="R163" i="29"/>
  <c r="P163" i="29"/>
  <c r="N163" i="29"/>
  <c r="AI162" i="29"/>
  <c r="AF162" i="29"/>
  <c r="AB162" i="29"/>
  <c r="AA162" i="29"/>
  <c r="Z162" i="29"/>
  <c r="Y162" i="29"/>
  <c r="R162" i="29"/>
  <c r="P162" i="29"/>
  <c r="N162" i="29"/>
  <c r="AI161" i="29"/>
  <c r="AF161" i="29"/>
  <c r="AB161" i="29"/>
  <c r="AA161" i="29"/>
  <c r="Z161" i="29"/>
  <c r="Y161" i="29"/>
  <c r="R161" i="29"/>
  <c r="P161" i="29"/>
  <c r="N161" i="29"/>
  <c r="AI160" i="29"/>
  <c r="AF160" i="29"/>
  <c r="AB160" i="29"/>
  <c r="AA160" i="29"/>
  <c r="Z160" i="29"/>
  <c r="Y160" i="29"/>
  <c r="R160" i="29"/>
  <c r="P160" i="29"/>
  <c r="N160" i="29"/>
  <c r="AI159" i="29"/>
  <c r="AF159" i="29"/>
  <c r="AB159" i="29"/>
  <c r="AA159" i="29"/>
  <c r="Z159" i="29"/>
  <c r="Y159" i="29"/>
  <c r="R159" i="29"/>
  <c r="P159" i="29"/>
  <c r="N159" i="29"/>
  <c r="AI158" i="29"/>
  <c r="AF158" i="29"/>
  <c r="AB158" i="29"/>
  <c r="AA158" i="29"/>
  <c r="Z158" i="29"/>
  <c r="Y158" i="29"/>
  <c r="R158" i="29"/>
  <c r="P158" i="29"/>
  <c r="N158" i="29"/>
  <c r="AI157" i="29"/>
  <c r="AF157" i="29"/>
  <c r="AB157" i="29"/>
  <c r="AA157" i="29"/>
  <c r="Z157" i="29"/>
  <c r="Y157" i="29"/>
  <c r="R157" i="29"/>
  <c r="P157" i="29"/>
  <c r="N157" i="29"/>
  <c r="AI156" i="29"/>
  <c r="AF156" i="29"/>
  <c r="AB156" i="29"/>
  <c r="AA156" i="29"/>
  <c r="Z156" i="29"/>
  <c r="Y156" i="29"/>
  <c r="R156" i="29"/>
  <c r="P156" i="29"/>
  <c r="N156" i="29"/>
  <c r="AI155" i="29"/>
  <c r="AF155" i="29"/>
  <c r="AB155" i="29"/>
  <c r="AA155" i="29"/>
  <c r="Z155" i="29"/>
  <c r="Y155" i="29"/>
  <c r="P155" i="29"/>
  <c r="N155" i="29"/>
  <c r="AI154" i="29"/>
  <c r="AF154" i="29"/>
  <c r="AB154" i="29"/>
  <c r="AA154" i="29"/>
  <c r="Z154" i="29"/>
  <c r="Y154" i="29"/>
  <c r="P154" i="29"/>
  <c r="N154" i="29"/>
  <c r="AI153" i="29"/>
  <c r="AF153" i="29"/>
  <c r="AB153" i="29"/>
  <c r="AA153" i="29"/>
  <c r="Z153" i="29"/>
  <c r="Y153" i="29"/>
  <c r="P153" i="29"/>
  <c r="N153" i="29"/>
  <c r="AI152" i="29"/>
  <c r="AF152" i="29"/>
  <c r="AB152" i="29"/>
  <c r="AA152" i="29"/>
  <c r="Z152" i="29"/>
  <c r="Y152" i="29"/>
  <c r="P152" i="29"/>
  <c r="N152" i="29"/>
  <c r="AI151" i="29"/>
  <c r="AF151" i="29"/>
  <c r="AB151" i="29"/>
  <c r="AA151" i="29"/>
  <c r="Z151" i="29"/>
  <c r="Y151" i="29"/>
  <c r="P151" i="29"/>
  <c r="N151" i="29"/>
  <c r="AI150" i="29"/>
  <c r="AF150" i="29"/>
  <c r="AB150" i="29"/>
  <c r="AA150" i="29"/>
  <c r="Z150" i="29"/>
  <c r="Y150" i="29"/>
  <c r="P150" i="29"/>
  <c r="N150" i="29"/>
  <c r="AI149" i="29"/>
  <c r="AF149" i="29"/>
  <c r="AB149" i="29"/>
  <c r="AA149" i="29"/>
  <c r="Z149" i="29"/>
  <c r="Y149" i="29"/>
  <c r="P149" i="29"/>
  <c r="N149" i="29"/>
  <c r="AI148" i="29"/>
  <c r="AF148" i="29"/>
  <c r="AB148" i="29"/>
  <c r="AA148" i="29"/>
  <c r="Z148" i="29"/>
  <c r="Y148" i="29"/>
  <c r="P148" i="29"/>
  <c r="N148" i="29"/>
  <c r="AI147" i="29"/>
  <c r="AF147" i="29"/>
  <c r="AB147" i="29"/>
  <c r="AA147" i="29"/>
  <c r="Z147" i="29"/>
  <c r="Y147" i="29"/>
  <c r="P147" i="29"/>
  <c r="N147" i="29"/>
  <c r="AI146" i="29"/>
  <c r="AF146" i="29"/>
  <c r="AB146" i="29"/>
  <c r="AA146" i="29"/>
  <c r="Z146" i="29"/>
  <c r="Y146" i="29"/>
  <c r="P146" i="29"/>
  <c r="N146" i="29"/>
  <c r="AI145" i="29"/>
  <c r="AF145" i="29"/>
  <c r="AB145" i="29"/>
  <c r="AA145" i="29"/>
  <c r="Z145" i="29"/>
  <c r="Y145" i="29"/>
  <c r="P145" i="29"/>
  <c r="N145" i="29"/>
  <c r="AI144" i="29"/>
  <c r="AF144" i="29"/>
  <c r="AB144" i="29"/>
  <c r="AA144" i="29"/>
  <c r="Z144" i="29"/>
  <c r="Y144" i="29"/>
  <c r="P144" i="29"/>
  <c r="N144" i="29"/>
  <c r="AI143" i="29"/>
  <c r="AF143" i="29"/>
  <c r="AB143" i="29"/>
  <c r="AA143" i="29"/>
  <c r="Z143" i="29"/>
  <c r="Y143" i="29"/>
  <c r="P143" i="29"/>
  <c r="N143" i="29"/>
  <c r="AI142" i="29"/>
  <c r="AF142" i="29"/>
  <c r="AB142" i="29"/>
  <c r="AA142" i="29"/>
  <c r="Z142" i="29"/>
  <c r="Y142" i="29"/>
  <c r="P142" i="29"/>
  <c r="N142" i="29"/>
  <c r="AI141" i="29"/>
  <c r="AF141" i="29"/>
  <c r="AB141" i="29"/>
  <c r="AA141" i="29"/>
  <c r="Z141" i="29"/>
  <c r="Y141" i="29"/>
  <c r="P141" i="29"/>
  <c r="N141" i="29"/>
  <c r="AI140" i="29"/>
  <c r="AF140" i="29"/>
  <c r="AB140" i="29"/>
  <c r="AA140" i="29"/>
  <c r="Z140" i="29"/>
  <c r="Y140" i="29"/>
  <c r="P140" i="29"/>
  <c r="N140" i="29"/>
  <c r="AI139" i="29"/>
  <c r="AF139" i="29"/>
  <c r="AB139" i="29"/>
  <c r="AA139" i="29"/>
  <c r="Z139" i="29"/>
  <c r="Y139" i="29"/>
  <c r="P139" i="29"/>
  <c r="N139" i="29"/>
  <c r="AI138" i="29"/>
  <c r="AF138" i="29"/>
  <c r="AB138" i="29"/>
  <c r="AA138" i="29"/>
  <c r="Z138" i="29"/>
  <c r="Y138" i="29"/>
  <c r="P138" i="29"/>
  <c r="N138" i="29"/>
  <c r="AI137" i="29"/>
  <c r="AF137" i="29"/>
  <c r="AB137" i="29"/>
  <c r="AA137" i="29"/>
  <c r="Z137" i="29"/>
  <c r="Y137" i="29"/>
  <c r="P137" i="29"/>
  <c r="N137" i="29"/>
  <c r="AI136" i="29"/>
  <c r="AF136" i="29"/>
  <c r="AB136" i="29"/>
  <c r="AA136" i="29"/>
  <c r="Z136" i="29"/>
  <c r="Y136" i="29"/>
  <c r="P136" i="29"/>
  <c r="N136" i="29"/>
  <c r="AI135" i="29"/>
  <c r="AF135" i="29"/>
  <c r="AB135" i="29"/>
  <c r="AA135" i="29"/>
  <c r="Z135" i="29"/>
  <c r="Y135" i="29"/>
  <c r="P135" i="29"/>
  <c r="N135" i="29"/>
  <c r="AI134" i="29"/>
  <c r="AF134" i="29"/>
  <c r="AB134" i="29"/>
  <c r="AA134" i="29"/>
  <c r="Z134" i="29"/>
  <c r="Y134" i="29"/>
  <c r="P134" i="29"/>
  <c r="N134" i="29"/>
  <c r="AI133" i="29"/>
  <c r="AF133" i="29"/>
  <c r="AB133" i="29"/>
  <c r="AA133" i="29"/>
  <c r="Z133" i="29"/>
  <c r="Y133" i="29"/>
  <c r="P133" i="29"/>
  <c r="N133" i="29"/>
  <c r="AI132" i="29"/>
  <c r="AF132" i="29"/>
  <c r="AB132" i="29"/>
  <c r="AA132" i="29"/>
  <c r="Z132" i="29"/>
  <c r="Y132" i="29"/>
  <c r="P132" i="29"/>
  <c r="N132" i="29"/>
  <c r="AI131" i="29"/>
  <c r="AF131" i="29"/>
  <c r="AB131" i="29"/>
  <c r="AA131" i="29"/>
  <c r="Z131" i="29"/>
  <c r="Y131" i="29"/>
  <c r="P131" i="29"/>
  <c r="N131" i="29"/>
  <c r="AI130" i="29"/>
  <c r="AF130" i="29"/>
  <c r="AB130" i="29"/>
  <c r="AA130" i="29"/>
  <c r="Z130" i="29"/>
  <c r="Y130" i="29"/>
  <c r="P130" i="29"/>
  <c r="N130" i="29"/>
  <c r="AI129" i="29"/>
  <c r="AF129" i="29"/>
  <c r="AB129" i="29"/>
  <c r="AA129" i="29"/>
  <c r="Z129" i="29"/>
  <c r="Y129" i="29"/>
  <c r="P129" i="29"/>
  <c r="N129" i="29"/>
  <c r="AI128" i="29"/>
  <c r="AF128" i="29"/>
  <c r="AB128" i="29"/>
  <c r="AA128" i="29"/>
  <c r="Z128" i="29"/>
  <c r="Y128" i="29"/>
  <c r="P128" i="29"/>
  <c r="N128" i="29"/>
  <c r="AI127" i="29"/>
  <c r="AF127" i="29"/>
  <c r="AB127" i="29"/>
  <c r="AA127" i="29"/>
  <c r="Z127" i="29"/>
  <c r="Y127" i="29"/>
  <c r="P127" i="29"/>
  <c r="N127" i="29"/>
  <c r="AI126" i="29"/>
  <c r="AF126" i="29"/>
  <c r="AB126" i="29"/>
  <c r="AA126" i="29"/>
  <c r="Z126" i="29"/>
  <c r="Y126" i="29"/>
  <c r="P126" i="29"/>
  <c r="N126" i="29"/>
  <c r="AI125" i="29"/>
  <c r="AF125" i="29"/>
  <c r="AB125" i="29"/>
  <c r="AA125" i="29"/>
  <c r="Z125" i="29"/>
  <c r="Y125" i="29"/>
  <c r="P125" i="29"/>
  <c r="N125" i="29"/>
  <c r="AI124" i="29"/>
  <c r="AF124" i="29"/>
  <c r="AB124" i="29"/>
  <c r="AA124" i="29"/>
  <c r="Z124" i="29"/>
  <c r="Y124" i="29"/>
  <c r="P124" i="29"/>
  <c r="N124" i="29"/>
  <c r="AI123" i="29"/>
  <c r="AF123" i="29"/>
  <c r="AB123" i="29"/>
  <c r="AA123" i="29"/>
  <c r="Z123" i="29"/>
  <c r="Y123" i="29"/>
  <c r="P123" i="29"/>
  <c r="N123" i="29"/>
  <c r="AI122" i="29"/>
  <c r="AF122" i="29"/>
  <c r="AB122" i="29"/>
  <c r="AA122" i="29"/>
  <c r="Z122" i="29"/>
  <c r="Y122" i="29"/>
  <c r="P122" i="29"/>
  <c r="N122" i="29"/>
  <c r="AI121" i="29"/>
  <c r="AF121" i="29"/>
  <c r="AB121" i="29"/>
  <c r="AA121" i="29"/>
  <c r="Z121" i="29"/>
  <c r="Y121" i="29"/>
  <c r="P121" i="29"/>
  <c r="N121" i="29"/>
  <c r="AI120" i="29"/>
  <c r="AF120" i="29"/>
  <c r="AB120" i="29"/>
  <c r="AA120" i="29"/>
  <c r="Z120" i="29"/>
  <c r="Y120" i="29"/>
  <c r="P120" i="29"/>
  <c r="N120" i="29"/>
  <c r="AI119" i="29"/>
  <c r="AF119" i="29"/>
  <c r="AB119" i="29"/>
  <c r="AA119" i="29"/>
  <c r="Z119" i="29"/>
  <c r="Y119" i="29"/>
  <c r="P119" i="29"/>
  <c r="N119" i="29"/>
  <c r="AI118" i="29"/>
  <c r="AF118" i="29"/>
  <c r="AB118" i="29"/>
  <c r="AA118" i="29"/>
  <c r="Z118" i="29"/>
  <c r="Y118" i="29"/>
  <c r="P118" i="29"/>
  <c r="N118" i="29"/>
  <c r="AI117" i="29"/>
  <c r="AF117" i="29"/>
  <c r="AB117" i="29"/>
  <c r="AA117" i="29"/>
  <c r="Z117" i="29"/>
  <c r="Y117" i="29"/>
  <c r="P117" i="29"/>
  <c r="N117" i="29"/>
  <c r="AI116" i="29"/>
  <c r="AF116" i="29"/>
  <c r="AB116" i="29"/>
  <c r="AA116" i="29"/>
  <c r="Z116" i="29"/>
  <c r="Y116" i="29"/>
  <c r="P116" i="29"/>
  <c r="N116" i="29"/>
  <c r="AI115" i="29"/>
  <c r="AF115" i="29"/>
  <c r="AB115" i="29"/>
  <c r="AA115" i="29"/>
  <c r="Z115" i="29"/>
  <c r="Y115" i="29"/>
  <c r="P115" i="29"/>
  <c r="N115" i="29"/>
  <c r="AI114" i="29"/>
  <c r="AF114" i="29"/>
  <c r="AB114" i="29"/>
  <c r="AA114" i="29"/>
  <c r="Z114" i="29"/>
  <c r="Y114" i="29"/>
  <c r="P114" i="29"/>
  <c r="N114" i="29"/>
  <c r="AI113" i="29"/>
  <c r="AF113" i="29"/>
  <c r="AB113" i="29"/>
  <c r="AA113" i="29"/>
  <c r="Z113" i="29"/>
  <c r="Y113" i="29"/>
  <c r="P113" i="29"/>
  <c r="N113" i="29"/>
  <c r="AI112" i="29"/>
  <c r="AF112" i="29"/>
  <c r="AB112" i="29"/>
  <c r="AA112" i="29"/>
  <c r="Z112" i="29"/>
  <c r="Y112" i="29"/>
  <c r="P112" i="29"/>
  <c r="N112" i="29"/>
  <c r="AI111" i="29"/>
  <c r="AF111" i="29"/>
  <c r="AB111" i="29"/>
  <c r="AA111" i="29"/>
  <c r="Z111" i="29"/>
  <c r="Y111" i="29"/>
  <c r="P111" i="29"/>
  <c r="N111" i="29"/>
  <c r="AI110" i="29"/>
  <c r="AF110" i="29"/>
  <c r="AB110" i="29"/>
  <c r="AA110" i="29"/>
  <c r="Z110" i="29"/>
  <c r="Y110" i="29"/>
  <c r="P110" i="29"/>
  <c r="N110" i="29"/>
  <c r="AI109" i="29"/>
  <c r="AF109" i="29"/>
  <c r="AB109" i="29"/>
  <c r="AA109" i="29"/>
  <c r="Z109" i="29"/>
  <c r="Y109" i="29"/>
  <c r="P109" i="29"/>
  <c r="N109" i="29"/>
  <c r="AI108" i="29"/>
  <c r="AF108" i="29"/>
  <c r="AB108" i="29"/>
  <c r="AA108" i="29"/>
  <c r="Z108" i="29"/>
  <c r="Y108" i="29"/>
  <c r="P108" i="29"/>
  <c r="N108" i="29"/>
  <c r="AI107" i="29"/>
  <c r="AF107" i="29"/>
  <c r="AB107" i="29"/>
  <c r="AA107" i="29"/>
  <c r="Z107" i="29"/>
  <c r="Y107" i="29"/>
  <c r="P107" i="29"/>
  <c r="N107" i="29"/>
  <c r="AI106" i="29"/>
  <c r="AF106" i="29"/>
  <c r="AB106" i="29"/>
  <c r="AA106" i="29"/>
  <c r="Z106" i="29"/>
  <c r="Y106" i="29"/>
  <c r="P106" i="29"/>
  <c r="N106" i="29"/>
  <c r="AI105" i="29"/>
  <c r="AF105" i="29"/>
  <c r="AB105" i="29"/>
  <c r="AA105" i="29"/>
  <c r="Z105" i="29"/>
  <c r="Y105" i="29"/>
  <c r="P105" i="29"/>
  <c r="N105" i="29"/>
  <c r="AI104" i="29"/>
  <c r="AF104" i="29"/>
  <c r="AB104" i="29"/>
  <c r="AA104" i="29"/>
  <c r="Z104" i="29"/>
  <c r="Y104" i="29"/>
  <c r="P104" i="29"/>
  <c r="N104" i="29"/>
  <c r="AI103" i="29"/>
  <c r="AF103" i="29"/>
  <c r="AB103" i="29"/>
  <c r="AA103" i="29"/>
  <c r="Z103" i="29"/>
  <c r="Y103" i="29"/>
  <c r="P103" i="29"/>
  <c r="N103" i="29"/>
  <c r="AI102" i="29"/>
  <c r="AF102" i="29"/>
  <c r="AB102" i="29"/>
  <c r="AA102" i="29"/>
  <c r="Z102" i="29"/>
  <c r="Y102" i="29"/>
  <c r="P102" i="29"/>
  <c r="N102" i="29"/>
  <c r="AI101" i="29"/>
  <c r="AF101" i="29"/>
  <c r="AB101" i="29"/>
  <c r="AA101" i="29"/>
  <c r="Z101" i="29"/>
  <c r="Y101" i="29"/>
  <c r="P101" i="29"/>
  <c r="N101" i="29"/>
  <c r="AI100" i="29"/>
  <c r="AF100" i="29"/>
  <c r="AB100" i="29"/>
  <c r="AA100" i="29"/>
  <c r="Z100" i="29"/>
  <c r="Y100" i="29"/>
  <c r="P100" i="29"/>
  <c r="N100" i="29"/>
  <c r="AI99" i="29"/>
  <c r="AF99" i="29"/>
  <c r="AB99" i="29"/>
  <c r="AA99" i="29"/>
  <c r="Z99" i="29"/>
  <c r="Y99" i="29"/>
  <c r="P99" i="29"/>
  <c r="N99" i="29"/>
  <c r="AI98" i="29"/>
  <c r="AF98" i="29"/>
  <c r="AB98" i="29"/>
  <c r="AA98" i="29"/>
  <c r="Z98" i="29"/>
  <c r="Y98" i="29"/>
  <c r="P98" i="29"/>
  <c r="N98" i="29"/>
  <c r="AI97" i="29"/>
  <c r="AF97" i="29"/>
  <c r="AB97" i="29"/>
  <c r="AA97" i="29"/>
  <c r="Z97" i="29"/>
  <c r="Y97" i="29"/>
  <c r="P97" i="29"/>
  <c r="N97" i="29"/>
  <c r="AI96" i="29"/>
  <c r="AF96" i="29"/>
  <c r="AB96" i="29"/>
  <c r="AA96" i="29"/>
  <c r="Z96" i="29"/>
  <c r="Y96" i="29"/>
  <c r="P96" i="29"/>
  <c r="N96" i="29"/>
  <c r="AI95" i="29"/>
  <c r="AF95" i="29"/>
  <c r="AB95" i="29"/>
  <c r="AA95" i="29"/>
  <c r="Z95" i="29"/>
  <c r="Y95" i="29"/>
  <c r="P95" i="29"/>
  <c r="N95" i="29"/>
  <c r="AI94" i="29"/>
  <c r="AF94" i="29"/>
  <c r="AB94" i="29"/>
  <c r="AA94" i="29"/>
  <c r="Z94" i="29"/>
  <c r="Y94" i="29"/>
  <c r="P94" i="29"/>
  <c r="N94" i="29"/>
  <c r="AI93" i="29"/>
  <c r="AF93" i="29"/>
  <c r="AB93" i="29"/>
  <c r="AA93" i="29"/>
  <c r="Z93" i="29"/>
  <c r="Y93" i="29"/>
  <c r="P93" i="29"/>
  <c r="N93" i="29"/>
  <c r="AI92" i="29"/>
  <c r="AF92" i="29"/>
  <c r="AB92" i="29"/>
  <c r="AA92" i="29"/>
  <c r="Z92" i="29"/>
  <c r="Y92" i="29"/>
  <c r="P92" i="29"/>
  <c r="N92" i="29"/>
  <c r="AI91" i="29"/>
  <c r="AF91" i="29"/>
  <c r="AB91" i="29"/>
  <c r="AA91" i="29"/>
  <c r="Z91" i="29"/>
  <c r="Y91" i="29"/>
  <c r="P91" i="29"/>
  <c r="N91" i="29"/>
  <c r="AI90" i="29"/>
  <c r="AF90" i="29"/>
  <c r="AB90" i="29"/>
  <c r="AA90" i="29"/>
  <c r="Z90" i="29"/>
  <c r="Y90" i="29"/>
  <c r="P90" i="29"/>
  <c r="N90" i="29"/>
  <c r="AI89" i="29"/>
  <c r="AF89" i="29"/>
  <c r="AB89" i="29"/>
  <c r="AA89" i="29"/>
  <c r="Z89" i="29"/>
  <c r="Y89" i="29"/>
  <c r="P89" i="29"/>
  <c r="N89" i="29"/>
  <c r="AI88" i="29"/>
  <c r="AF88" i="29"/>
  <c r="AB88" i="29"/>
  <c r="AA88" i="29"/>
  <c r="Z88" i="29"/>
  <c r="Y88" i="29"/>
  <c r="P88" i="29"/>
  <c r="N88" i="29"/>
  <c r="AI87" i="29"/>
  <c r="AF87" i="29"/>
  <c r="AB87" i="29"/>
  <c r="AA87" i="29"/>
  <c r="Z87" i="29"/>
  <c r="Y87" i="29"/>
  <c r="P87" i="29"/>
  <c r="N87" i="29"/>
  <c r="AI86" i="29"/>
  <c r="AF86" i="29"/>
  <c r="AB86" i="29"/>
  <c r="AA86" i="29"/>
  <c r="Z86" i="29"/>
  <c r="Y86" i="29"/>
  <c r="P86" i="29"/>
  <c r="N86" i="29"/>
  <c r="AI85" i="29"/>
  <c r="AF85" i="29"/>
  <c r="AB85" i="29"/>
  <c r="AA85" i="29"/>
  <c r="Z85" i="29"/>
  <c r="Y85" i="29"/>
  <c r="P85" i="29"/>
  <c r="N85" i="29"/>
  <c r="AI84" i="29"/>
  <c r="AF84" i="29"/>
  <c r="AB84" i="29"/>
  <c r="AA84" i="29"/>
  <c r="Z84" i="29"/>
  <c r="Y84" i="29"/>
  <c r="P84" i="29"/>
  <c r="N84" i="29"/>
  <c r="AI83" i="29"/>
  <c r="AF83" i="29"/>
  <c r="AB83" i="29"/>
  <c r="AA83" i="29"/>
  <c r="Z83" i="29"/>
  <c r="Y83" i="29"/>
  <c r="P83" i="29"/>
  <c r="N83" i="29"/>
  <c r="AI82" i="29"/>
  <c r="AF82" i="29"/>
  <c r="AB82" i="29"/>
  <c r="AA82" i="29"/>
  <c r="Z82" i="29"/>
  <c r="Y82" i="29"/>
  <c r="P82" i="29"/>
  <c r="N82" i="29"/>
  <c r="AI81" i="29"/>
  <c r="AF81" i="29"/>
  <c r="AB81" i="29"/>
  <c r="AA81" i="29"/>
  <c r="Z81" i="29"/>
  <c r="Y81" i="29"/>
  <c r="P81" i="29"/>
  <c r="N81" i="29"/>
  <c r="AI80" i="29"/>
  <c r="AF80" i="29"/>
  <c r="AB80" i="29"/>
  <c r="AA80" i="29"/>
  <c r="Z80" i="29"/>
  <c r="Y80" i="29"/>
  <c r="P80" i="29"/>
  <c r="N80" i="29"/>
  <c r="AI79" i="29"/>
  <c r="AF79" i="29"/>
  <c r="AB79" i="29"/>
  <c r="AA79" i="29"/>
  <c r="Z79" i="29"/>
  <c r="Y79" i="29"/>
  <c r="P79" i="29"/>
  <c r="N79" i="29"/>
  <c r="AI78" i="29"/>
  <c r="AF78" i="29"/>
  <c r="AB78" i="29"/>
  <c r="AA78" i="29"/>
  <c r="Z78" i="29"/>
  <c r="Y78" i="29"/>
  <c r="P78" i="29"/>
  <c r="N78" i="29"/>
  <c r="AI77" i="29"/>
  <c r="AF77" i="29"/>
  <c r="AB77" i="29"/>
  <c r="AA77" i="29"/>
  <c r="Z77" i="29"/>
  <c r="Y77" i="29"/>
  <c r="P77" i="29"/>
  <c r="N77" i="29"/>
  <c r="AI76" i="29"/>
  <c r="AF76" i="29"/>
  <c r="AB76" i="29"/>
  <c r="AA76" i="29"/>
  <c r="Z76" i="29"/>
  <c r="Y76" i="29"/>
  <c r="P76" i="29"/>
  <c r="N76" i="29"/>
  <c r="AI75" i="29"/>
  <c r="AF75" i="29"/>
  <c r="AB75" i="29"/>
  <c r="AA75" i="29"/>
  <c r="Z75" i="29"/>
  <c r="Y75" i="29"/>
  <c r="P75" i="29"/>
  <c r="N75" i="29"/>
  <c r="AI74" i="29"/>
  <c r="AF74" i="29"/>
  <c r="AB74" i="29"/>
  <c r="AA74" i="29"/>
  <c r="Z74" i="29"/>
  <c r="Y74" i="29"/>
  <c r="P74" i="29"/>
  <c r="N74" i="29"/>
  <c r="AI73" i="29"/>
  <c r="AF73" i="29"/>
  <c r="AB73" i="29"/>
  <c r="AA73" i="29"/>
  <c r="Z73" i="29"/>
  <c r="Y73" i="29"/>
  <c r="P73" i="29"/>
  <c r="N73" i="29"/>
  <c r="AI72" i="29"/>
  <c r="AF72" i="29"/>
  <c r="AB72" i="29"/>
  <c r="AA72" i="29"/>
  <c r="Z72" i="29"/>
  <c r="Y72" i="29"/>
  <c r="P72" i="29"/>
  <c r="N72" i="29"/>
  <c r="AI71" i="29"/>
  <c r="AF71" i="29"/>
  <c r="P71" i="29"/>
  <c r="N71" i="29"/>
  <c r="AI70" i="29"/>
  <c r="AF70" i="29"/>
  <c r="AB70" i="29"/>
  <c r="AA70" i="29"/>
  <c r="Z70" i="29"/>
  <c r="Y70" i="29"/>
  <c r="P70" i="29"/>
  <c r="N70" i="29"/>
  <c r="AI69" i="29"/>
  <c r="AF69" i="29"/>
  <c r="AB69" i="29"/>
  <c r="AA69" i="29"/>
  <c r="Z69" i="29"/>
  <c r="Y69" i="29"/>
  <c r="P69" i="29"/>
  <c r="N69" i="29"/>
  <c r="AI68" i="29"/>
  <c r="AF68" i="29"/>
  <c r="AB68" i="29"/>
  <c r="AA68" i="29"/>
  <c r="Z68" i="29"/>
  <c r="Y68" i="29"/>
  <c r="P68" i="29"/>
  <c r="N68" i="29"/>
  <c r="AI67" i="29"/>
  <c r="AF67" i="29"/>
  <c r="AB67" i="29"/>
  <c r="AA67" i="29"/>
  <c r="Z67" i="29"/>
  <c r="Y67" i="29"/>
  <c r="P67" i="29"/>
  <c r="N67" i="29"/>
  <c r="AI66" i="29"/>
  <c r="AF66" i="29"/>
  <c r="P66" i="29"/>
  <c r="N66" i="29"/>
  <c r="AI65" i="29"/>
  <c r="AF65" i="29"/>
  <c r="AB65" i="29"/>
  <c r="AA65" i="29"/>
  <c r="Z65" i="29"/>
  <c r="Y65" i="29"/>
  <c r="P65" i="29"/>
  <c r="N65" i="29"/>
  <c r="AI64" i="29"/>
  <c r="AF64" i="29"/>
  <c r="AB64" i="29"/>
  <c r="AA64" i="29"/>
  <c r="Z64" i="29"/>
  <c r="Y64" i="29"/>
  <c r="P64" i="29"/>
  <c r="N64" i="29"/>
  <c r="AI63" i="29"/>
  <c r="AF63" i="29"/>
  <c r="P63" i="29"/>
  <c r="N63" i="29"/>
  <c r="AI62" i="29"/>
  <c r="AF62" i="29"/>
  <c r="AB62" i="29"/>
  <c r="AA62" i="29"/>
  <c r="Z62" i="29"/>
  <c r="Y62" i="29"/>
  <c r="P62" i="29"/>
  <c r="N62" i="29"/>
  <c r="AI61" i="29"/>
  <c r="AF61" i="29"/>
  <c r="AB61" i="29"/>
  <c r="AA61" i="29"/>
  <c r="Z61" i="29"/>
  <c r="Y61" i="29"/>
  <c r="P61" i="29"/>
  <c r="N61" i="29"/>
  <c r="AI60" i="29"/>
  <c r="AF60" i="29"/>
  <c r="P60" i="29"/>
  <c r="N60" i="29"/>
  <c r="AI59" i="29"/>
  <c r="AF59" i="29"/>
  <c r="AB59" i="29"/>
  <c r="AA59" i="29"/>
  <c r="Z59" i="29"/>
  <c r="Y59" i="29"/>
  <c r="P59" i="29"/>
  <c r="N59" i="29"/>
  <c r="AI58" i="29"/>
  <c r="AF58" i="29"/>
  <c r="AB58" i="29"/>
  <c r="AA58" i="29"/>
  <c r="Z58" i="29"/>
  <c r="Y58" i="29"/>
  <c r="P58" i="29"/>
  <c r="N58" i="29"/>
  <c r="AI57" i="29"/>
  <c r="AF57" i="29"/>
  <c r="AB57" i="29"/>
  <c r="AA57" i="29"/>
  <c r="Z57" i="29"/>
  <c r="Y57" i="29"/>
  <c r="P57" i="29"/>
  <c r="N57" i="29"/>
  <c r="AI56" i="29"/>
  <c r="AF56" i="29"/>
  <c r="AB56" i="29"/>
  <c r="AA56" i="29"/>
  <c r="Z56" i="29"/>
  <c r="Y56" i="29"/>
  <c r="P56" i="29"/>
  <c r="N56" i="29"/>
  <c r="AI55" i="29"/>
  <c r="AF55" i="29"/>
  <c r="P55" i="29"/>
  <c r="N55" i="29"/>
  <c r="AI54" i="29"/>
  <c r="AF54" i="29"/>
  <c r="AB54" i="29"/>
  <c r="AA54" i="29"/>
  <c r="Z54" i="29"/>
  <c r="Y54" i="29"/>
  <c r="P54" i="29"/>
  <c r="N54" i="29"/>
  <c r="AI53" i="29"/>
  <c r="AF53" i="29"/>
  <c r="AB53" i="29"/>
  <c r="AA53" i="29"/>
  <c r="Z53" i="29"/>
  <c r="Y53" i="29"/>
  <c r="P53" i="29"/>
  <c r="N53" i="29"/>
  <c r="AI52" i="29"/>
  <c r="AF52" i="29"/>
  <c r="P52" i="29"/>
  <c r="N52" i="29"/>
  <c r="AI51" i="29"/>
  <c r="AF51" i="29"/>
  <c r="AB51" i="29"/>
  <c r="AA51" i="29"/>
  <c r="Z51" i="29"/>
  <c r="Y51" i="29"/>
  <c r="P51" i="29"/>
  <c r="N51" i="29"/>
  <c r="AI50" i="29"/>
  <c r="AF50" i="29"/>
  <c r="AB50" i="29"/>
  <c r="AA50" i="29"/>
  <c r="Z50" i="29"/>
  <c r="Y50" i="29"/>
  <c r="P50" i="29"/>
  <c r="N50" i="29"/>
  <c r="AI49" i="29"/>
  <c r="AF49" i="29"/>
  <c r="P49" i="29"/>
  <c r="N49" i="29"/>
  <c r="AI48" i="29"/>
  <c r="AF48" i="29"/>
  <c r="AB48" i="29"/>
  <c r="AA48" i="29"/>
  <c r="Z48" i="29"/>
  <c r="Y48" i="29"/>
  <c r="P48" i="29"/>
  <c r="N48" i="29"/>
  <c r="AI47" i="29"/>
  <c r="AF47" i="29"/>
  <c r="AB47" i="29"/>
  <c r="AA47" i="29"/>
  <c r="Z47" i="29"/>
  <c r="Y47" i="29"/>
  <c r="P47" i="29"/>
  <c r="N47" i="29"/>
  <c r="AI46" i="29"/>
  <c r="AF46" i="29"/>
  <c r="AB46" i="29"/>
  <c r="AA46" i="29"/>
  <c r="Z46" i="29"/>
  <c r="Y46" i="29"/>
  <c r="P46" i="29"/>
  <c r="N46" i="29"/>
  <c r="AI45" i="29"/>
  <c r="AF45" i="29"/>
  <c r="AB45" i="29"/>
  <c r="AA45" i="29"/>
  <c r="Z45" i="29"/>
  <c r="Y45" i="29"/>
  <c r="P45" i="29"/>
  <c r="N45" i="29"/>
  <c r="AI44" i="29"/>
  <c r="AF44" i="29"/>
  <c r="P44" i="29"/>
  <c r="N44" i="29"/>
  <c r="AI43" i="29"/>
  <c r="AF43" i="29"/>
  <c r="AB43" i="29"/>
  <c r="AA43" i="29"/>
  <c r="Z43" i="29"/>
  <c r="Y43" i="29"/>
  <c r="P43" i="29"/>
  <c r="N43" i="29"/>
  <c r="AI42" i="29"/>
  <c r="AF42" i="29"/>
  <c r="AB42" i="29"/>
  <c r="AA42" i="29"/>
  <c r="Z42" i="29"/>
  <c r="Y42" i="29"/>
  <c r="P42" i="29"/>
  <c r="N42" i="29"/>
  <c r="AI41" i="29"/>
  <c r="AF41" i="29"/>
  <c r="P41" i="29"/>
  <c r="N41" i="29"/>
  <c r="AI40" i="29"/>
  <c r="AF40" i="29"/>
  <c r="P40" i="29"/>
  <c r="N40" i="29"/>
  <c r="AI39" i="29"/>
  <c r="AF39" i="29"/>
  <c r="AB39" i="29"/>
  <c r="AA39" i="29"/>
  <c r="Z39" i="29"/>
  <c r="Y39" i="29"/>
  <c r="P39" i="29"/>
  <c r="N39" i="29"/>
  <c r="AI38" i="29"/>
  <c r="AF38" i="29"/>
  <c r="AB38" i="29"/>
  <c r="AA38" i="29"/>
  <c r="Z38" i="29"/>
  <c r="Y38" i="29"/>
  <c r="P38" i="29"/>
  <c r="N38" i="29"/>
  <c r="AI37" i="29"/>
  <c r="AF37" i="29"/>
  <c r="AB37" i="29"/>
  <c r="AA37" i="29"/>
  <c r="Z37" i="29"/>
  <c r="Y37" i="29"/>
  <c r="P37" i="29"/>
  <c r="N37" i="29"/>
  <c r="AI36" i="29"/>
  <c r="AF36" i="29"/>
  <c r="AB36" i="29"/>
  <c r="AA36" i="29"/>
  <c r="Z36" i="29"/>
  <c r="Y36" i="29"/>
  <c r="P36" i="29"/>
  <c r="N36" i="29"/>
  <c r="AI35" i="29"/>
  <c r="AF35" i="29"/>
  <c r="P35" i="29"/>
  <c r="N35" i="29"/>
  <c r="AI34" i="29"/>
  <c r="AF34" i="29"/>
  <c r="AB34" i="29"/>
  <c r="AA34" i="29"/>
  <c r="Z34" i="29"/>
  <c r="Y34" i="29"/>
  <c r="P34" i="29"/>
  <c r="N34" i="29"/>
  <c r="AI33" i="29"/>
  <c r="AF33" i="29"/>
  <c r="AB33" i="29"/>
  <c r="AA33" i="29"/>
  <c r="Z33" i="29"/>
  <c r="Y33" i="29"/>
  <c r="P33" i="29"/>
  <c r="N33" i="29"/>
  <c r="AI32" i="29"/>
  <c r="AF32" i="29"/>
  <c r="AB32" i="29"/>
  <c r="AA32" i="29"/>
  <c r="Z32" i="29"/>
  <c r="Y32" i="29"/>
  <c r="P32" i="29"/>
  <c r="N32" i="29"/>
  <c r="AI31" i="29"/>
  <c r="AF31" i="29"/>
  <c r="AB31" i="29"/>
  <c r="AA31" i="29"/>
  <c r="Z31" i="29"/>
  <c r="Y31" i="29"/>
  <c r="P31" i="29"/>
  <c r="N31" i="29"/>
  <c r="AI30" i="29"/>
  <c r="AF30" i="29"/>
  <c r="P30" i="29"/>
  <c r="N30" i="29"/>
  <c r="AI29" i="29"/>
  <c r="AF29" i="29"/>
  <c r="AB29" i="29"/>
  <c r="AA29" i="29"/>
  <c r="Z29" i="29"/>
  <c r="Y29" i="29"/>
  <c r="P29" i="29"/>
  <c r="N29" i="29"/>
  <c r="AI28" i="29"/>
  <c r="AF28" i="29"/>
  <c r="AB28" i="29"/>
  <c r="AA28" i="29"/>
  <c r="Z28" i="29"/>
  <c r="Y28" i="29"/>
  <c r="P28" i="29"/>
  <c r="N28" i="29"/>
  <c r="AI27" i="29"/>
  <c r="AF27" i="29"/>
  <c r="P27" i="29"/>
  <c r="N27" i="29"/>
  <c r="AI26" i="29"/>
  <c r="AF26" i="29"/>
  <c r="P26" i="29"/>
  <c r="N26" i="29"/>
  <c r="AI25" i="29"/>
  <c r="AF25" i="29"/>
  <c r="AB25" i="29"/>
  <c r="AA25" i="29"/>
  <c r="Z25" i="29"/>
  <c r="Y25" i="29"/>
  <c r="P25" i="29"/>
  <c r="N25" i="29"/>
  <c r="AI24" i="29"/>
  <c r="AF24" i="29"/>
  <c r="AB24" i="29"/>
  <c r="AA24" i="29"/>
  <c r="Z24" i="29"/>
  <c r="Y24" i="29"/>
  <c r="P24" i="29"/>
  <c r="N24" i="29"/>
  <c r="AI23" i="29"/>
  <c r="AF23" i="29"/>
  <c r="AB23" i="29"/>
  <c r="AA23" i="29"/>
  <c r="Z23" i="29"/>
  <c r="Y23" i="29"/>
  <c r="P23" i="29"/>
  <c r="N23" i="29"/>
  <c r="AI22" i="29"/>
  <c r="AF22" i="29"/>
  <c r="AB22" i="29"/>
  <c r="AA22" i="29"/>
  <c r="Z22" i="29"/>
  <c r="Y22" i="29"/>
  <c r="P22" i="29"/>
  <c r="N22" i="29"/>
  <c r="AI21" i="29"/>
  <c r="AF21" i="29"/>
  <c r="AB21" i="29"/>
  <c r="AA21" i="29"/>
  <c r="Z21" i="29"/>
  <c r="Y21" i="29"/>
  <c r="P21" i="29"/>
  <c r="N21" i="29"/>
  <c r="W5" i="29"/>
  <c r="AY20" i="29"/>
  <c r="AY28" i="29"/>
  <c r="AI20" i="29"/>
  <c r="AF20" i="29"/>
  <c r="AB20" i="29"/>
  <c r="AA20" i="29"/>
  <c r="Z20" i="29"/>
  <c r="Y20" i="29"/>
  <c r="P20" i="29"/>
  <c r="N20" i="29"/>
  <c r="AI19" i="29"/>
  <c r="AF19" i="29"/>
  <c r="AB19" i="29"/>
  <c r="AA19" i="29"/>
  <c r="Z19" i="29"/>
  <c r="Y19" i="29"/>
  <c r="P19" i="29"/>
  <c r="N19" i="29"/>
  <c r="AI18" i="29"/>
  <c r="AF18" i="29"/>
  <c r="AB18" i="29"/>
  <c r="AA18" i="29"/>
  <c r="Z18" i="29"/>
  <c r="Y18" i="29"/>
  <c r="P18" i="29"/>
  <c r="N18" i="29"/>
  <c r="AI17" i="29"/>
  <c r="AF17" i="29"/>
  <c r="AB17" i="29"/>
  <c r="AA17" i="29"/>
  <c r="Z17" i="29"/>
  <c r="Y17" i="29"/>
  <c r="P17" i="29"/>
  <c r="N17" i="29"/>
  <c r="AI16" i="29"/>
  <c r="AF16" i="29"/>
  <c r="AB16" i="29"/>
  <c r="AA16" i="29"/>
  <c r="Z16" i="29"/>
  <c r="Y16" i="29"/>
  <c r="P16" i="29"/>
  <c r="N16" i="29"/>
  <c r="AI15" i="29"/>
  <c r="AF15" i="29"/>
  <c r="AB15" i="29"/>
  <c r="AA15" i="29"/>
  <c r="Z15" i="29"/>
  <c r="Y15" i="29"/>
  <c r="P15" i="29"/>
  <c r="N15" i="29"/>
  <c r="AI14" i="29"/>
  <c r="AF14" i="29"/>
  <c r="AB14" i="29"/>
  <c r="AA14" i="29"/>
  <c r="Z14" i="29"/>
  <c r="Y14" i="29"/>
  <c r="P14" i="29"/>
  <c r="N14" i="29"/>
  <c r="AI13" i="29"/>
  <c r="AF13" i="29"/>
  <c r="AB13" i="29"/>
  <c r="AA13" i="29"/>
  <c r="Z13" i="29"/>
  <c r="Y13" i="29"/>
  <c r="P13" i="29"/>
  <c r="N13" i="29"/>
  <c r="AI12" i="29"/>
  <c r="AF12" i="29"/>
  <c r="AB12" i="29"/>
  <c r="AA12" i="29"/>
  <c r="Z12" i="29"/>
  <c r="Y12" i="29"/>
  <c r="P12" i="29"/>
  <c r="N12" i="29"/>
  <c r="AI11" i="29"/>
  <c r="AF11" i="29"/>
  <c r="AB11" i="29"/>
  <c r="AA11" i="29"/>
  <c r="Z11" i="29"/>
  <c r="Y11" i="29"/>
  <c r="P11" i="29"/>
  <c r="N11" i="29"/>
  <c r="AI10" i="29"/>
  <c r="AF10" i="29"/>
  <c r="AB10" i="29"/>
  <c r="AA10" i="29"/>
  <c r="Z10" i="29"/>
  <c r="Y10" i="29"/>
  <c r="P10" i="29"/>
  <c r="N10" i="29"/>
  <c r="AI9" i="29"/>
  <c r="AF9" i="29"/>
  <c r="AB9" i="29"/>
  <c r="AA9" i="29"/>
  <c r="Z9" i="29"/>
  <c r="Y9" i="29"/>
  <c r="P9" i="29"/>
  <c r="N9" i="29"/>
  <c r="AI8" i="29"/>
  <c r="AB8" i="29"/>
  <c r="AA8" i="29"/>
  <c r="Z8" i="29"/>
  <c r="Y8" i="29"/>
  <c r="Q8" i="29"/>
  <c r="P8" i="29"/>
  <c r="N8" i="29"/>
  <c r="AH5" i="29"/>
  <c r="BB20" i="29"/>
  <c r="AH4" i="29"/>
  <c r="W4" i="29"/>
  <c r="AY19" i="29"/>
  <c r="AY27" i="29"/>
  <c r="K34" i="29"/>
  <c r="AE34" i="29"/>
  <c r="AH3" i="29"/>
  <c r="W3" i="29"/>
  <c r="BB18" i="29"/>
  <c r="BB26" i="29"/>
  <c r="K38" i="31"/>
  <c r="AT22" i="29"/>
  <c r="AZ22" i="29"/>
  <c r="I8" i="31"/>
  <c r="J8" i="31"/>
  <c r="H8" i="31"/>
  <c r="I8" i="29"/>
  <c r="F8" i="29"/>
  <c r="R8" i="29"/>
  <c r="K24" i="31"/>
  <c r="AE24" i="31"/>
  <c r="AJ24" i="31"/>
  <c r="K72" i="32"/>
  <c r="T72" i="32"/>
  <c r="K37" i="32"/>
  <c r="T37" i="32"/>
  <c r="K112" i="32"/>
  <c r="T112" i="32"/>
  <c r="K33" i="32"/>
  <c r="T33" i="32"/>
  <c r="K26" i="32"/>
  <c r="AA26" i="32"/>
  <c r="I8" i="32"/>
  <c r="F8" i="32"/>
  <c r="R8" i="32"/>
  <c r="AY20" i="32"/>
  <c r="AY28" i="32"/>
  <c r="BB20" i="32"/>
  <c r="BB28" i="32"/>
  <c r="S8" i="32"/>
  <c r="AD8" i="32"/>
  <c r="I8" i="33"/>
  <c r="K11" i="32"/>
  <c r="AE11" i="32"/>
  <c r="AJ11" i="32"/>
  <c r="K30" i="32"/>
  <c r="AE30" i="32"/>
  <c r="K40" i="32"/>
  <c r="T40" i="32"/>
  <c r="K18" i="32"/>
  <c r="AE18" i="32"/>
  <c r="AJ18" i="32"/>
  <c r="K32" i="32"/>
  <c r="AE32" i="32"/>
  <c r="AE9" i="31"/>
  <c r="AJ9" i="31"/>
  <c r="T9" i="31"/>
  <c r="AM9" i="31"/>
  <c r="K10" i="29"/>
  <c r="AE10" i="29"/>
  <c r="AJ10" i="29"/>
  <c r="K26" i="29"/>
  <c r="T26" i="29"/>
  <c r="K15" i="29"/>
  <c r="T15" i="29"/>
  <c r="AM15" i="29"/>
  <c r="K29" i="29"/>
  <c r="AE29" i="29"/>
  <c r="K8" i="29"/>
  <c r="B8" i="33"/>
  <c r="H8" i="33"/>
  <c r="K11" i="33"/>
  <c r="K18" i="33"/>
  <c r="BB20" i="33"/>
  <c r="K10" i="33"/>
  <c r="AT14" i="33"/>
  <c r="K17" i="33"/>
  <c r="BB19" i="33"/>
  <c r="K21" i="33"/>
  <c r="K208" i="33"/>
  <c r="K206" i="33"/>
  <c r="K204" i="33"/>
  <c r="K197" i="33"/>
  <c r="K201" i="33"/>
  <c r="K198" i="33"/>
  <c r="K202" i="33"/>
  <c r="K199" i="33"/>
  <c r="K207" i="33"/>
  <c r="K205" i="33"/>
  <c r="K203" i="33"/>
  <c r="K200" i="33"/>
  <c r="K196" i="33"/>
  <c r="K190" i="33"/>
  <c r="K186" i="33"/>
  <c r="K193" i="33"/>
  <c r="K191" i="33"/>
  <c r="K187" i="33"/>
  <c r="K195" i="33"/>
  <c r="K194" i="33"/>
  <c r="K192" i="33"/>
  <c r="K188" i="33"/>
  <c r="K189" i="33"/>
  <c r="K185" i="33"/>
  <c r="K180" i="33"/>
  <c r="K176" i="33"/>
  <c r="K173" i="33"/>
  <c r="K171" i="33"/>
  <c r="K181" i="33"/>
  <c r="K177" i="33"/>
  <c r="K182" i="33"/>
  <c r="K178" i="33"/>
  <c r="K174" i="33"/>
  <c r="K172" i="33"/>
  <c r="K184" i="33"/>
  <c r="K183" i="33"/>
  <c r="K179" i="33"/>
  <c r="K175" i="33"/>
  <c r="K168" i="33"/>
  <c r="K166" i="33"/>
  <c r="K164" i="33"/>
  <c r="K162" i="33"/>
  <c r="K160" i="33"/>
  <c r="K158" i="33"/>
  <c r="K156" i="33"/>
  <c r="K153" i="33"/>
  <c r="K149" i="33"/>
  <c r="K170" i="33"/>
  <c r="K154" i="33"/>
  <c r="K150" i="33"/>
  <c r="K167" i="33"/>
  <c r="K165" i="33"/>
  <c r="K163" i="33"/>
  <c r="K161" i="33"/>
  <c r="K159" i="33"/>
  <c r="K157" i="33"/>
  <c r="K155" i="33"/>
  <c r="K151" i="33"/>
  <c r="K147" i="33"/>
  <c r="K169" i="33"/>
  <c r="K152" i="33"/>
  <c r="K148" i="33"/>
  <c r="K144" i="33"/>
  <c r="K146" i="33"/>
  <c r="K141" i="33"/>
  <c r="K137" i="33"/>
  <c r="K133" i="33"/>
  <c r="K129" i="33"/>
  <c r="K125" i="33"/>
  <c r="K121" i="33"/>
  <c r="K142" i="33"/>
  <c r="K138" i="33"/>
  <c r="K134" i="33"/>
  <c r="K130" i="33"/>
  <c r="K126" i="33"/>
  <c r="K122" i="33"/>
  <c r="K143" i="33"/>
  <c r="K139" i="33"/>
  <c r="K135" i="33"/>
  <c r="K131" i="33"/>
  <c r="K127" i="33"/>
  <c r="K123" i="33"/>
  <c r="K145" i="33"/>
  <c r="K140" i="33"/>
  <c r="K136" i="33"/>
  <c r="K132" i="33"/>
  <c r="K128" i="33"/>
  <c r="K124" i="33"/>
  <c r="K120" i="33"/>
  <c r="K119" i="33"/>
  <c r="K117" i="33"/>
  <c r="K113" i="33"/>
  <c r="K109" i="33"/>
  <c r="K105" i="33"/>
  <c r="K101" i="33"/>
  <c r="K97" i="33"/>
  <c r="K118" i="33"/>
  <c r="K114" i="33"/>
  <c r="K110" i="33"/>
  <c r="K106" i="33"/>
  <c r="K102" i="33"/>
  <c r="K98" i="33"/>
  <c r="K115" i="33"/>
  <c r="K111" i="33"/>
  <c r="K107" i="33"/>
  <c r="K103" i="33"/>
  <c r="K99" i="33"/>
  <c r="K116" i="33"/>
  <c r="K112" i="33"/>
  <c r="K108" i="33"/>
  <c r="K104" i="33"/>
  <c r="K100" i="33"/>
  <c r="K96" i="33"/>
  <c r="K93" i="33"/>
  <c r="K89" i="33"/>
  <c r="K85" i="33"/>
  <c r="K81" i="33"/>
  <c r="K77" i="33"/>
  <c r="K73" i="33"/>
  <c r="K95" i="33"/>
  <c r="K94" i="33"/>
  <c r="K90" i="33"/>
  <c r="K86" i="33"/>
  <c r="K82" i="33"/>
  <c r="K78" i="33"/>
  <c r="K74" i="33"/>
  <c r="K91" i="33"/>
  <c r="K87" i="33"/>
  <c r="K83" i="33"/>
  <c r="K79" i="33"/>
  <c r="K75" i="33"/>
  <c r="K71" i="33"/>
  <c r="K92" i="33"/>
  <c r="K88" i="33"/>
  <c r="K84" i="33"/>
  <c r="K80" i="33"/>
  <c r="K76" i="33"/>
  <c r="K72" i="33"/>
  <c r="K68" i="33"/>
  <c r="K70" i="33"/>
  <c r="K64" i="33"/>
  <c r="K60" i="33"/>
  <c r="K56" i="33"/>
  <c r="K52" i="33"/>
  <c r="K48" i="33"/>
  <c r="K44" i="33"/>
  <c r="K41" i="33"/>
  <c r="K36" i="33"/>
  <c r="K35" i="33"/>
  <c r="K26" i="33"/>
  <c r="K65" i="33"/>
  <c r="K61" i="33"/>
  <c r="K57" i="33"/>
  <c r="K53" i="33"/>
  <c r="K49" i="33"/>
  <c r="K45" i="33"/>
  <c r="K42" i="33"/>
  <c r="K38" i="33"/>
  <c r="K37" i="33"/>
  <c r="K31" i="33"/>
  <c r="K27" i="33"/>
  <c r="K66" i="33"/>
  <c r="K62" i="33"/>
  <c r="K58" i="33"/>
  <c r="K54" i="33"/>
  <c r="K50" i="33"/>
  <c r="K46" i="33"/>
  <c r="K39" i="33"/>
  <c r="K32" i="33"/>
  <c r="K30" i="33"/>
  <c r="K28" i="33"/>
  <c r="K24" i="33"/>
  <c r="K69" i="33"/>
  <c r="K67" i="33"/>
  <c r="K63" i="33"/>
  <c r="K59" i="33"/>
  <c r="K55" i="33"/>
  <c r="K51" i="33"/>
  <c r="K47" i="33"/>
  <c r="K43" i="33"/>
  <c r="K40" i="33"/>
  <c r="K34" i="33"/>
  <c r="K33" i="33"/>
  <c r="AT30" i="33"/>
  <c r="K29" i="33"/>
  <c r="K25" i="33"/>
  <c r="AT22" i="33"/>
  <c r="S8" i="33"/>
  <c r="AD8" i="33"/>
  <c r="K9" i="33"/>
  <c r="K13" i="33"/>
  <c r="K14" i="33"/>
  <c r="K16" i="33"/>
  <c r="BB18" i="33"/>
  <c r="K20" i="33"/>
  <c r="K23" i="33"/>
  <c r="K8" i="33"/>
  <c r="K12" i="33"/>
  <c r="K15" i="33"/>
  <c r="AY18" i="33"/>
  <c r="AY26" i="33"/>
  <c r="K19" i="33"/>
  <c r="K22" i="33"/>
  <c r="A8" i="32"/>
  <c r="J8" i="32"/>
  <c r="AB26" i="32"/>
  <c r="Z30" i="32"/>
  <c r="AB30" i="32"/>
  <c r="AE33" i="32"/>
  <c r="Z40" i="32"/>
  <c r="Y40" i="32"/>
  <c r="AA40" i="32"/>
  <c r="AE72" i="32"/>
  <c r="AE112" i="32"/>
  <c r="K10" i="32"/>
  <c r="AT14" i="32"/>
  <c r="K17" i="32"/>
  <c r="BB19" i="32"/>
  <c r="K21" i="32"/>
  <c r="BB21" i="32"/>
  <c r="AT22" i="32"/>
  <c r="K25" i="32"/>
  <c r="Y26" i="32"/>
  <c r="K29" i="32"/>
  <c r="AT30" i="32"/>
  <c r="K31" i="32"/>
  <c r="AB40" i="32"/>
  <c r="T18" i="32"/>
  <c r="K208" i="32"/>
  <c r="K206" i="32"/>
  <c r="K207" i="32"/>
  <c r="K204" i="32"/>
  <c r="K197" i="32"/>
  <c r="K201" i="32"/>
  <c r="K205" i="32"/>
  <c r="K203" i="32"/>
  <c r="K200" i="32"/>
  <c r="K196" i="32"/>
  <c r="K193" i="32"/>
  <c r="K189" i="32"/>
  <c r="K202" i="32"/>
  <c r="K191" i="32"/>
  <c r="K192" i="32"/>
  <c r="K187" i="32"/>
  <c r="K186" i="32"/>
  <c r="K182" i="32"/>
  <c r="K199" i="32"/>
  <c r="K198" i="32"/>
  <c r="K195" i="32"/>
  <c r="K194" i="32"/>
  <c r="K183" i="32"/>
  <c r="K188" i="32"/>
  <c r="K184" i="32"/>
  <c r="K180" i="32"/>
  <c r="K176" i="32"/>
  <c r="K173" i="32"/>
  <c r="K181" i="32"/>
  <c r="K177" i="32"/>
  <c r="K185" i="32"/>
  <c r="K178" i="32"/>
  <c r="K171" i="32"/>
  <c r="K169" i="32"/>
  <c r="K167" i="32"/>
  <c r="K165" i="32"/>
  <c r="K163" i="32"/>
  <c r="K174" i="32"/>
  <c r="K172" i="32"/>
  <c r="K170" i="32"/>
  <c r="K168" i="32"/>
  <c r="K166" i="32"/>
  <c r="K164" i="32"/>
  <c r="K162" i="32"/>
  <c r="K160" i="32"/>
  <c r="K158" i="32"/>
  <c r="K156" i="32"/>
  <c r="K159" i="32"/>
  <c r="K157" i="32"/>
  <c r="K153" i="32"/>
  <c r="K149" i="32"/>
  <c r="K179" i="32"/>
  <c r="K175" i="32"/>
  <c r="K161" i="32"/>
  <c r="K154" i="32"/>
  <c r="K151" i="32"/>
  <c r="K147" i="32"/>
  <c r="K143" i="32"/>
  <c r="K152" i="32"/>
  <c r="K150" i="32"/>
  <c r="K144" i="32"/>
  <c r="K138" i="32"/>
  <c r="K134" i="32"/>
  <c r="K130" i="32"/>
  <c r="K126" i="32"/>
  <c r="K146" i="32"/>
  <c r="K145" i="32"/>
  <c r="K140" i="32"/>
  <c r="K139" i="32"/>
  <c r="K135" i="32"/>
  <c r="K131" i="32"/>
  <c r="K127" i="32"/>
  <c r="K148" i="32"/>
  <c r="K137" i="32"/>
  <c r="K133" i="32"/>
  <c r="K129" i="32"/>
  <c r="K125" i="32"/>
  <c r="K121" i="32"/>
  <c r="K117" i="32"/>
  <c r="K155" i="32"/>
  <c r="K120" i="32"/>
  <c r="K119" i="32"/>
  <c r="K114" i="32"/>
  <c r="K110" i="32"/>
  <c r="K106" i="32"/>
  <c r="K190" i="32"/>
  <c r="K141" i="32"/>
  <c r="K128" i="32"/>
  <c r="K115" i="32"/>
  <c r="K111" i="32"/>
  <c r="K107" i="32"/>
  <c r="K142" i="32"/>
  <c r="K136" i="32"/>
  <c r="K124" i="32"/>
  <c r="K123" i="32"/>
  <c r="K118" i="32"/>
  <c r="K113" i="32"/>
  <c r="K109" i="32"/>
  <c r="K105" i="32"/>
  <c r="K101" i="32"/>
  <c r="K97" i="32"/>
  <c r="K93" i="32"/>
  <c r="K122" i="32"/>
  <c r="K116" i="32"/>
  <c r="K102" i="32"/>
  <c r="K92" i="32"/>
  <c r="K91" i="32"/>
  <c r="K89" i="32"/>
  <c r="K85" i="32"/>
  <c r="K81" i="32"/>
  <c r="K77" i="32"/>
  <c r="K73" i="32"/>
  <c r="K104" i="32"/>
  <c r="K98" i="32"/>
  <c r="K90" i="32"/>
  <c r="K86" i="32"/>
  <c r="K82" i="32"/>
  <c r="K78" i="32"/>
  <c r="K74" i="32"/>
  <c r="K108" i="32"/>
  <c r="K103" i="32"/>
  <c r="K100" i="32"/>
  <c r="K99" i="32"/>
  <c r="K94" i="32"/>
  <c r="K87" i="32"/>
  <c r="K83" i="32"/>
  <c r="K79" i="32"/>
  <c r="K75" i="32"/>
  <c r="K71" i="32"/>
  <c r="K67" i="32"/>
  <c r="K63" i="32"/>
  <c r="K59" i="32"/>
  <c r="K80" i="32"/>
  <c r="K53" i="32"/>
  <c r="K49" i="32"/>
  <c r="K45" i="32"/>
  <c r="K42" i="32"/>
  <c r="K38" i="32"/>
  <c r="K95" i="32"/>
  <c r="K84" i="32"/>
  <c r="K60" i="32"/>
  <c r="K54" i="32"/>
  <c r="K50" i="32"/>
  <c r="K46" i="32"/>
  <c r="K132" i="32"/>
  <c r="K96" i="32"/>
  <c r="K76" i="32"/>
  <c r="K70" i="32"/>
  <c r="K69" i="32"/>
  <c r="K66" i="32"/>
  <c r="K65" i="32"/>
  <c r="K62" i="32"/>
  <c r="K61" i="32"/>
  <c r="K58" i="32"/>
  <c r="K57" i="32"/>
  <c r="K56" i="32"/>
  <c r="K52" i="32"/>
  <c r="K48" i="32"/>
  <c r="K44" i="32"/>
  <c r="K41" i="32"/>
  <c r="K36" i="32"/>
  <c r="K35" i="32"/>
  <c r="K9" i="32"/>
  <c r="K13" i="32"/>
  <c r="K14" i="32"/>
  <c r="K16" i="32"/>
  <c r="BB18" i="32"/>
  <c r="K20" i="32"/>
  <c r="K22" i="32"/>
  <c r="K24" i="32"/>
  <c r="Z26" i="32"/>
  <c r="AE26" i="32"/>
  <c r="Y30" i="32"/>
  <c r="K34" i="32"/>
  <c r="K39" i="32"/>
  <c r="K8" i="32"/>
  <c r="K12" i="32"/>
  <c r="K15" i="32"/>
  <c r="K19" i="32"/>
  <c r="K23" i="32"/>
  <c r="K27" i="32"/>
  <c r="K28" i="32"/>
  <c r="AA30" i="32"/>
  <c r="K43" i="32"/>
  <c r="K47" i="32"/>
  <c r="K51" i="32"/>
  <c r="K55" i="32"/>
  <c r="K64" i="32"/>
  <c r="K68" i="32"/>
  <c r="K88" i="32"/>
  <c r="F8" i="31"/>
  <c r="R8" i="31"/>
  <c r="BA18" i="29"/>
  <c r="AL9" i="31"/>
  <c r="AK9" i="31"/>
  <c r="BB21" i="31"/>
  <c r="AY18" i="31"/>
  <c r="AY26" i="31"/>
  <c r="K208" i="31"/>
  <c r="K205" i="31"/>
  <c r="K201" i="31"/>
  <c r="K202" i="31"/>
  <c r="K199" i="31"/>
  <c r="K197" i="31"/>
  <c r="K200" i="31"/>
  <c r="K207" i="31"/>
  <c r="K206" i="31"/>
  <c r="K204" i="31"/>
  <c r="K198" i="31"/>
  <c r="K191" i="31"/>
  <c r="K203" i="31"/>
  <c r="K194" i="31"/>
  <c r="K192" i="31"/>
  <c r="K188" i="31"/>
  <c r="K196" i="31"/>
  <c r="K195" i="31"/>
  <c r="K193" i="31"/>
  <c r="K189" i="31"/>
  <c r="K187" i="31"/>
  <c r="K184" i="31"/>
  <c r="K180" i="31"/>
  <c r="K190" i="31"/>
  <c r="K185" i="31"/>
  <c r="K181" i="31"/>
  <c r="K183" i="31"/>
  <c r="K179" i="31"/>
  <c r="K175" i="31"/>
  <c r="K186" i="31"/>
  <c r="K174" i="31"/>
  <c r="K173" i="31"/>
  <c r="K171" i="31"/>
  <c r="K169" i="31"/>
  <c r="K167" i="31"/>
  <c r="K182" i="31"/>
  <c r="K178" i="31"/>
  <c r="K177" i="31"/>
  <c r="K176" i="31"/>
  <c r="K161" i="31"/>
  <c r="K158" i="31"/>
  <c r="K152" i="31"/>
  <c r="K148" i="31"/>
  <c r="K144" i="31"/>
  <c r="K172" i="31"/>
  <c r="K168" i="31"/>
  <c r="K163" i="31"/>
  <c r="K160" i="31"/>
  <c r="K155" i="31"/>
  <c r="K153" i="31"/>
  <c r="K149" i="31"/>
  <c r="K145" i="31"/>
  <c r="K141" i="31"/>
  <c r="K165" i="31"/>
  <c r="K162" i="31"/>
  <c r="K157" i="31"/>
  <c r="K154" i="31"/>
  <c r="K150" i="31"/>
  <c r="K138" i="31"/>
  <c r="K134" i="31"/>
  <c r="K130" i="31"/>
  <c r="K126" i="31"/>
  <c r="K170" i="31"/>
  <c r="K151" i="31"/>
  <c r="K147" i="31"/>
  <c r="K146" i="31"/>
  <c r="K139" i="31"/>
  <c r="K135" i="31"/>
  <c r="K131" i="31"/>
  <c r="K127" i="31"/>
  <c r="K166" i="31"/>
  <c r="K159" i="31"/>
  <c r="K156" i="31"/>
  <c r="K143" i="31"/>
  <c r="K142" i="31"/>
  <c r="K137" i="31"/>
  <c r="K133" i="31"/>
  <c r="K129" i="31"/>
  <c r="K125" i="31"/>
  <c r="K121" i="31"/>
  <c r="K117" i="31"/>
  <c r="K140" i="31"/>
  <c r="K122" i="31"/>
  <c r="K110" i="31"/>
  <c r="K106" i="31"/>
  <c r="K128" i="31"/>
  <c r="K123" i="31"/>
  <c r="K118" i="31"/>
  <c r="K111" i="31"/>
  <c r="K107" i="31"/>
  <c r="K164" i="31"/>
  <c r="K136" i="31"/>
  <c r="K124" i="31"/>
  <c r="K116" i="31"/>
  <c r="K115" i="31"/>
  <c r="K113" i="31"/>
  <c r="K109" i="31"/>
  <c r="K105" i="31"/>
  <c r="K101" i="31"/>
  <c r="K97" i="31"/>
  <c r="K93" i="31"/>
  <c r="K108" i="31"/>
  <c r="K102" i="31"/>
  <c r="K92" i="31"/>
  <c r="K88" i="31"/>
  <c r="K84" i="31"/>
  <c r="K80" i="31"/>
  <c r="K76" i="31"/>
  <c r="K72" i="31"/>
  <c r="K132" i="31"/>
  <c r="K120" i="31"/>
  <c r="K114" i="31"/>
  <c r="K112" i="31"/>
  <c r="K98" i="31"/>
  <c r="K89" i="31"/>
  <c r="K85" i="31"/>
  <c r="K81" i="31"/>
  <c r="K77" i="31"/>
  <c r="K73" i="31"/>
  <c r="K119" i="31"/>
  <c r="K104" i="31"/>
  <c r="K103" i="31"/>
  <c r="K96" i="31"/>
  <c r="K95" i="31"/>
  <c r="K91" i="31"/>
  <c r="K87" i="31"/>
  <c r="K83" i="31"/>
  <c r="K79" i="31"/>
  <c r="K75" i="31"/>
  <c r="K71" i="31"/>
  <c r="K67" i="31"/>
  <c r="K63" i="31"/>
  <c r="K59" i="31"/>
  <c r="K99" i="31"/>
  <c r="K90" i="31"/>
  <c r="K74" i="31"/>
  <c r="K68" i="31"/>
  <c r="K64" i="31"/>
  <c r="K56" i="31"/>
  <c r="K55" i="31"/>
  <c r="K51" i="31"/>
  <c r="K47" i="31"/>
  <c r="K43" i="31"/>
  <c r="K40" i="31"/>
  <c r="K34" i="31"/>
  <c r="K33" i="31"/>
  <c r="AT30" i="31"/>
  <c r="K29" i="31"/>
  <c r="K78" i="31"/>
  <c r="K70" i="31"/>
  <c r="K69" i="31"/>
  <c r="K66" i="31"/>
  <c r="K65" i="31"/>
  <c r="K62" i="31"/>
  <c r="K61" i="31"/>
  <c r="K58" i="31"/>
  <c r="K57" i="31"/>
  <c r="K52" i="31"/>
  <c r="K48" i="31"/>
  <c r="K44" i="31"/>
  <c r="K41" i="31"/>
  <c r="K36" i="31"/>
  <c r="K35" i="31"/>
  <c r="K100" i="31"/>
  <c r="K94" i="31"/>
  <c r="K82" i="31"/>
  <c r="K53" i="31"/>
  <c r="K49" i="31"/>
  <c r="K45" i="31"/>
  <c r="K42" i="31"/>
  <c r="K60" i="31"/>
  <c r="K37" i="31"/>
  <c r="K32" i="31"/>
  <c r="K31" i="31"/>
  <c r="K25" i="31"/>
  <c r="AT22" i="31"/>
  <c r="K21" i="31"/>
  <c r="K17" i="31"/>
  <c r="AT14" i="31"/>
  <c r="K10" i="31"/>
  <c r="K86" i="31"/>
  <c r="K39" i="31"/>
  <c r="K28" i="31"/>
  <c r="K26" i="31"/>
  <c r="K18" i="31"/>
  <c r="K11" i="31"/>
  <c r="K54" i="31"/>
  <c r="K50" i="31"/>
  <c r="K46" i="31"/>
  <c r="K30" i="31"/>
  <c r="K27" i="31"/>
  <c r="K23" i="31"/>
  <c r="K19" i="31"/>
  <c r="K15" i="31"/>
  <c r="K12" i="31"/>
  <c r="K8" i="31"/>
  <c r="K13" i="31"/>
  <c r="K14" i="31"/>
  <c r="T16" i="31"/>
  <c r="K20" i="31"/>
  <c r="BB18" i="31"/>
  <c r="AE38" i="31"/>
  <c r="T38" i="31"/>
  <c r="BB27" i="31"/>
  <c r="BA19" i="31"/>
  <c r="A8" i="31"/>
  <c r="K22" i="31"/>
  <c r="T24" i="31"/>
  <c r="B8" i="31"/>
  <c r="BB20" i="31"/>
  <c r="F10" i="29"/>
  <c r="S9" i="29"/>
  <c r="AD9" i="29"/>
  <c r="AK15" i="29"/>
  <c r="BB28" i="29"/>
  <c r="Z26" i="29"/>
  <c r="AB26" i="29"/>
  <c r="K206" i="29"/>
  <c r="K208" i="29"/>
  <c r="K201" i="29"/>
  <c r="K202" i="29"/>
  <c r="K204" i="29"/>
  <c r="K197" i="29"/>
  <c r="K207" i="29"/>
  <c r="K196" i="29"/>
  <c r="K192" i="29"/>
  <c r="K188" i="29"/>
  <c r="K203" i="29"/>
  <c r="K200" i="29"/>
  <c r="K199" i="29"/>
  <c r="K193" i="29"/>
  <c r="K189" i="29"/>
  <c r="K185" i="29"/>
  <c r="K198" i="29"/>
  <c r="K194" i="29"/>
  <c r="K190" i="29"/>
  <c r="K191" i="29"/>
  <c r="K186" i="29"/>
  <c r="K182" i="29"/>
  <c r="K178" i="29"/>
  <c r="K195" i="29"/>
  <c r="K187" i="29"/>
  <c r="K179" i="29"/>
  <c r="K184" i="29"/>
  <c r="K183" i="29"/>
  <c r="K180" i="29"/>
  <c r="K176" i="29"/>
  <c r="K173" i="29"/>
  <c r="K171" i="29"/>
  <c r="K169" i="29"/>
  <c r="K174" i="29"/>
  <c r="K172" i="29"/>
  <c r="K170" i="29"/>
  <c r="K168" i="29"/>
  <c r="K166" i="29"/>
  <c r="K164" i="29"/>
  <c r="K162" i="29"/>
  <c r="K160" i="29"/>
  <c r="K205" i="29"/>
  <c r="K177" i="29"/>
  <c r="K175" i="29"/>
  <c r="K152" i="29"/>
  <c r="K181" i="29"/>
  <c r="K165" i="29"/>
  <c r="K161" i="29"/>
  <c r="K157" i="29"/>
  <c r="K148" i="29"/>
  <c r="K144" i="29"/>
  <c r="K149" i="29"/>
  <c r="K145" i="29"/>
  <c r="K167" i="29"/>
  <c r="K163" i="29"/>
  <c r="K156" i="29"/>
  <c r="K153" i="29"/>
  <c r="K150" i="29"/>
  <c r="K146" i="29"/>
  <c r="K142" i="29"/>
  <c r="K138" i="29"/>
  <c r="K154" i="29"/>
  <c r="K135" i="29"/>
  <c r="K131" i="29"/>
  <c r="K127" i="29"/>
  <c r="K123" i="29"/>
  <c r="K143" i="29"/>
  <c r="K139" i="29"/>
  <c r="K136" i="29"/>
  <c r="K132" i="29"/>
  <c r="K128" i="29"/>
  <c r="K124" i="29"/>
  <c r="K159" i="29"/>
  <c r="K158" i="29"/>
  <c r="K151" i="29"/>
  <c r="K137" i="29"/>
  <c r="K134" i="29"/>
  <c r="K130" i="29"/>
  <c r="K126" i="29"/>
  <c r="K122" i="29"/>
  <c r="K118" i="29"/>
  <c r="K114" i="29"/>
  <c r="K147" i="29"/>
  <c r="K125" i="29"/>
  <c r="K117" i="29"/>
  <c r="K116" i="29"/>
  <c r="K110" i="29"/>
  <c r="K106" i="29"/>
  <c r="K102" i="29"/>
  <c r="K140" i="29"/>
  <c r="K129" i="29"/>
  <c r="K113" i="29"/>
  <c r="K111" i="29"/>
  <c r="K107" i="29"/>
  <c r="K103" i="29"/>
  <c r="K155" i="29"/>
  <c r="K133" i="29"/>
  <c r="K121" i="29"/>
  <c r="K119" i="29"/>
  <c r="K112" i="29"/>
  <c r="K108" i="29"/>
  <c r="K104" i="29"/>
  <c r="K100" i="29"/>
  <c r="K96" i="29"/>
  <c r="K92" i="29"/>
  <c r="K109" i="29"/>
  <c r="K95" i="29"/>
  <c r="K94" i="29"/>
  <c r="K89" i="29"/>
  <c r="K85" i="29"/>
  <c r="K81" i="29"/>
  <c r="K77" i="29"/>
  <c r="K120" i="29"/>
  <c r="K91" i="29"/>
  <c r="K90" i="29"/>
  <c r="K86" i="29"/>
  <c r="K82" i="29"/>
  <c r="K78" i="29"/>
  <c r="K141" i="29"/>
  <c r="K97" i="29"/>
  <c r="K87" i="29"/>
  <c r="K83" i="29"/>
  <c r="K79" i="29"/>
  <c r="K75" i="29"/>
  <c r="K71" i="29"/>
  <c r="K67" i="29"/>
  <c r="K63" i="29"/>
  <c r="K59" i="29"/>
  <c r="K105" i="29"/>
  <c r="K84" i="29"/>
  <c r="K73" i="29"/>
  <c r="K70" i="29"/>
  <c r="K69" i="29"/>
  <c r="K66" i="29"/>
  <c r="K65" i="29"/>
  <c r="K62" i="29"/>
  <c r="K61" i="29"/>
  <c r="K58" i="29"/>
  <c r="K57" i="29"/>
  <c r="K52" i="29"/>
  <c r="K48" i="29"/>
  <c r="K44" i="29"/>
  <c r="K41" i="29"/>
  <c r="K36" i="29"/>
  <c r="K35" i="29"/>
  <c r="K115" i="29"/>
  <c r="K101" i="29"/>
  <c r="K99" i="29"/>
  <c r="K93" i="29"/>
  <c r="K88" i="29"/>
  <c r="K53" i="29"/>
  <c r="K49" i="29"/>
  <c r="K45" i="29"/>
  <c r="K42" i="29"/>
  <c r="K38" i="29"/>
  <c r="K37" i="29"/>
  <c r="K31" i="29"/>
  <c r="K76" i="29"/>
  <c r="K60" i="29"/>
  <c r="K54" i="29"/>
  <c r="K50" i="29"/>
  <c r="K46" i="29"/>
  <c r="K39" i="29"/>
  <c r="K32" i="29"/>
  <c r="K30" i="29"/>
  <c r="K28" i="29"/>
  <c r="K24" i="29"/>
  <c r="K22" i="29"/>
  <c r="K20" i="29"/>
  <c r="K16" i="29"/>
  <c r="K14" i="29"/>
  <c r="K13" i="29"/>
  <c r="S8" i="29"/>
  <c r="AD8" i="29"/>
  <c r="K9" i="29"/>
  <c r="K11" i="29"/>
  <c r="AT14" i="29"/>
  <c r="K18" i="29"/>
  <c r="K21" i="29"/>
  <c r="K25" i="29"/>
  <c r="K27" i="29"/>
  <c r="K33" i="29"/>
  <c r="K56" i="29"/>
  <c r="K64" i="29"/>
  <c r="K68" i="29"/>
  <c r="K17" i="29"/>
  <c r="AY18" i="29"/>
  <c r="AY26" i="29"/>
  <c r="Y26" i="29"/>
  <c r="AT30" i="29"/>
  <c r="K43" i="29"/>
  <c r="K47" i="29"/>
  <c r="K51" i="29"/>
  <c r="K55" i="29"/>
  <c r="K74" i="29"/>
  <c r="K80" i="29"/>
  <c r="K98" i="29"/>
  <c r="BB19" i="29"/>
  <c r="K12" i="29"/>
  <c r="K19" i="29"/>
  <c r="BB21" i="29"/>
  <c r="K23" i="29"/>
  <c r="AA26" i="29"/>
  <c r="T34" i="29"/>
  <c r="K40" i="29"/>
  <c r="K72" i="29"/>
  <c r="AE40" i="32"/>
  <c r="AE37" i="32"/>
  <c r="T26" i="32"/>
  <c r="AB22" i="32"/>
  <c r="AA22" i="32"/>
  <c r="Z22" i="32"/>
  <c r="Y22" i="32"/>
  <c r="T11" i="32"/>
  <c r="AL11" i="32"/>
  <c r="AE15" i="29"/>
  <c r="AJ15" i="29"/>
  <c r="AE26" i="29"/>
  <c r="T10" i="29"/>
  <c r="AK10" i="29"/>
  <c r="AZ18" i="29"/>
  <c r="AZ26" i="29"/>
  <c r="F9" i="32"/>
  <c r="R9" i="32"/>
  <c r="I9" i="32"/>
  <c r="I9" i="29"/>
  <c r="F9" i="29"/>
  <c r="R9" i="29"/>
  <c r="I9" i="31"/>
  <c r="F9" i="31"/>
  <c r="T30" i="32"/>
  <c r="S9" i="32"/>
  <c r="AD9" i="32"/>
  <c r="H8" i="32"/>
  <c r="B8" i="32"/>
  <c r="T32" i="32"/>
  <c r="AL15" i="29"/>
  <c r="T29" i="29"/>
  <c r="T8" i="29"/>
  <c r="AE8" i="29"/>
  <c r="AJ8" i="29"/>
  <c r="Y12" i="33"/>
  <c r="AB12" i="33"/>
  <c r="AA12" i="33"/>
  <c r="Z12" i="33"/>
  <c r="I9" i="33"/>
  <c r="AE22" i="33"/>
  <c r="T22" i="33"/>
  <c r="T8" i="33"/>
  <c r="AE8" i="33"/>
  <c r="AJ8" i="33"/>
  <c r="T14" i="33"/>
  <c r="AE14" i="33"/>
  <c r="AE33" i="33"/>
  <c r="T33" i="33"/>
  <c r="AA55" i="33"/>
  <c r="AE55" i="33"/>
  <c r="Z55" i="33"/>
  <c r="Y55" i="33"/>
  <c r="AB55" i="33"/>
  <c r="T55" i="33"/>
  <c r="AE24" i="33"/>
  <c r="T24" i="33"/>
  <c r="AE30" i="33"/>
  <c r="Z30" i="33"/>
  <c r="Y30" i="33"/>
  <c r="AB30" i="33"/>
  <c r="T30" i="33"/>
  <c r="AA30" i="33"/>
  <c r="AE32" i="33"/>
  <c r="T32" i="33"/>
  <c r="AE54" i="33"/>
  <c r="T54" i="33"/>
  <c r="T53" i="33"/>
  <c r="AE53" i="33"/>
  <c r="AB26" i="33"/>
  <c r="T26" i="33"/>
  <c r="AA26" i="33"/>
  <c r="AE26" i="33"/>
  <c r="Z26" i="33"/>
  <c r="Y26" i="33"/>
  <c r="T36" i="33"/>
  <c r="AE36" i="33"/>
  <c r="T56" i="33"/>
  <c r="AE56" i="33"/>
  <c r="AE72" i="33"/>
  <c r="T72" i="33"/>
  <c r="AE88" i="33"/>
  <c r="T88" i="33"/>
  <c r="AE75" i="33"/>
  <c r="T75" i="33"/>
  <c r="AE91" i="33"/>
  <c r="T91" i="33"/>
  <c r="T82" i="33"/>
  <c r="AE82" i="33"/>
  <c r="AE95" i="33"/>
  <c r="T95" i="33"/>
  <c r="T73" i="33"/>
  <c r="AE73" i="33"/>
  <c r="T89" i="33"/>
  <c r="AE89" i="33"/>
  <c r="AE104" i="33"/>
  <c r="T104" i="33"/>
  <c r="AE103" i="33"/>
  <c r="T103" i="33"/>
  <c r="T102" i="33"/>
  <c r="AE102" i="33"/>
  <c r="T118" i="33"/>
  <c r="AE118" i="33"/>
  <c r="T105" i="33"/>
  <c r="AE105" i="33"/>
  <c r="AE124" i="33"/>
  <c r="T124" i="33"/>
  <c r="AE140" i="33"/>
  <c r="T140" i="33"/>
  <c r="AE145" i="33"/>
  <c r="T145" i="33"/>
  <c r="AE123" i="33"/>
  <c r="T123" i="33"/>
  <c r="AE139" i="33"/>
  <c r="T139" i="33"/>
  <c r="T126" i="33"/>
  <c r="AE126" i="33"/>
  <c r="T142" i="33"/>
  <c r="AE142" i="33"/>
  <c r="T129" i="33"/>
  <c r="AE129" i="33"/>
  <c r="T154" i="33"/>
  <c r="AE154" i="33"/>
  <c r="AE170" i="33"/>
  <c r="T170" i="33"/>
  <c r="AE179" i="33"/>
  <c r="T179" i="33"/>
  <c r="T171" i="33"/>
  <c r="AE171" i="33"/>
  <c r="T173" i="33"/>
  <c r="AE173" i="33"/>
  <c r="T180" i="33"/>
  <c r="AE180" i="33"/>
  <c r="AE195" i="33"/>
  <c r="T195" i="33"/>
  <c r="AE201" i="33"/>
  <c r="T201" i="33"/>
  <c r="AE21" i="33"/>
  <c r="T21" i="33"/>
  <c r="AE17" i="33"/>
  <c r="T17" i="33"/>
  <c r="AE18" i="33"/>
  <c r="T18" i="33"/>
  <c r="T12" i="33"/>
  <c r="AE12" i="33"/>
  <c r="AE23" i="33"/>
  <c r="T23" i="33"/>
  <c r="BB26" i="33"/>
  <c r="BA18" i="33"/>
  <c r="AE29" i="33"/>
  <c r="T29" i="33"/>
  <c r="AZ30" i="33"/>
  <c r="AA40" i="33"/>
  <c r="AE40" i="33"/>
  <c r="Z40" i="33"/>
  <c r="Y40" i="33"/>
  <c r="AB40" i="33"/>
  <c r="T40" i="33"/>
  <c r="AE51" i="33"/>
  <c r="T51" i="33"/>
  <c r="AE67" i="33"/>
  <c r="T67" i="33"/>
  <c r="AE69" i="33"/>
  <c r="T69" i="33"/>
  <c r="AE50" i="33"/>
  <c r="T50" i="33"/>
  <c r="AE66" i="33"/>
  <c r="Z66" i="33"/>
  <c r="Y66" i="33"/>
  <c r="AB66" i="33"/>
  <c r="T66" i="33"/>
  <c r="AA66" i="33"/>
  <c r="T42" i="33"/>
  <c r="AE42" i="33"/>
  <c r="Y49" i="33"/>
  <c r="AB49" i="33"/>
  <c r="T49" i="33"/>
  <c r="AA49" i="33"/>
  <c r="AE49" i="33"/>
  <c r="Z49" i="33"/>
  <c r="T65" i="33"/>
  <c r="AE65" i="33"/>
  <c r="AB35" i="33"/>
  <c r="T35" i="33"/>
  <c r="AA35" i="33"/>
  <c r="AE35" i="33"/>
  <c r="Z35" i="33"/>
  <c r="Y35" i="33"/>
  <c r="AB41" i="33"/>
  <c r="T41" i="33"/>
  <c r="AA41" i="33"/>
  <c r="AE41" i="33"/>
  <c r="Z41" i="33"/>
  <c r="Y41" i="33"/>
  <c r="AB52" i="33"/>
  <c r="T52" i="33"/>
  <c r="AA52" i="33"/>
  <c r="AE52" i="33"/>
  <c r="Z52" i="33"/>
  <c r="Y52" i="33"/>
  <c r="T68" i="33"/>
  <c r="AE68" i="33"/>
  <c r="AE84" i="33"/>
  <c r="T84" i="33"/>
  <c r="AE71" i="33"/>
  <c r="Z71" i="33"/>
  <c r="Y71" i="33"/>
  <c r="AB71" i="33"/>
  <c r="T71" i="33"/>
  <c r="AA71" i="33"/>
  <c r="AE87" i="33"/>
  <c r="T87" i="33"/>
  <c r="T78" i="33"/>
  <c r="AE78" i="33"/>
  <c r="AE94" i="33"/>
  <c r="T94" i="33"/>
  <c r="T85" i="33"/>
  <c r="AE85" i="33"/>
  <c r="AE100" i="33"/>
  <c r="T100" i="33"/>
  <c r="AE116" i="33"/>
  <c r="T116" i="33"/>
  <c r="AE99" i="33"/>
  <c r="T99" i="33"/>
  <c r="AE115" i="33"/>
  <c r="T115" i="33"/>
  <c r="T98" i="33"/>
  <c r="AE98" i="33"/>
  <c r="T114" i="33"/>
  <c r="AE114" i="33"/>
  <c r="T101" i="33"/>
  <c r="AE101" i="33"/>
  <c r="T117" i="33"/>
  <c r="AE117" i="33"/>
  <c r="T120" i="33"/>
  <c r="AE120" i="33"/>
  <c r="AE136" i="33"/>
  <c r="T136" i="33"/>
  <c r="AE135" i="33"/>
  <c r="T135" i="33"/>
  <c r="T122" i="33"/>
  <c r="AE122" i="33"/>
  <c r="T138" i="33"/>
  <c r="AE138" i="33"/>
  <c r="T125" i="33"/>
  <c r="AE125" i="33"/>
  <c r="T141" i="33"/>
  <c r="AE141" i="33"/>
  <c r="T146" i="33"/>
  <c r="AE146" i="33"/>
  <c r="AE152" i="33"/>
  <c r="T152" i="33"/>
  <c r="AE155" i="33"/>
  <c r="T155" i="33"/>
  <c r="AE157" i="33"/>
  <c r="T157" i="33"/>
  <c r="AE159" i="33"/>
  <c r="T159" i="33"/>
  <c r="AE161" i="33"/>
  <c r="T161" i="33"/>
  <c r="AE163" i="33"/>
  <c r="T163" i="33"/>
  <c r="AE165" i="33"/>
  <c r="T165" i="33"/>
  <c r="AE167" i="33"/>
  <c r="T167" i="33"/>
  <c r="T150" i="33"/>
  <c r="AE150" i="33"/>
  <c r="T153" i="33"/>
  <c r="AE153" i="33"/>
  <c r="AE175" i="33"/>
  <c r="T175" i="33"/>
  <c r="AE182" i="33"/>
  <c r="T182" i="33"/>
  <c r="T181" i="33"/>
  <c r="AE181" i="33"/>
  <c r="T176" i="33"/>
  <c r="AE176" i="33"/>
  <c r="AE192" i="33"/>
  <c r="T192" i="33"/>
  <c r="AE194" i="33"/>
  <c r="T194" i="33"/>
  <c r="T191" i="33"/>
  <c r="AE191" i="33"/>
  <c r="AE200" i="33"/>
  <c r="T200" i="33"/>
  <c r="AE202" i="33"/>
  <c r="T202" i="33"/>
  <c r="T208" i="33"/>
  <c r="AE208" i="33"/>
  <c r="T19" i="33"/>
  <c r="AE19" i="33"/>
  <c r="T15" i="33"/>
  <c r="AE15" i="33"/>
  <c r="T9" i="33"/>
  <c r="AE9" i="33"/>
  <c r="AJ9" i="33"/>
  <c r="T25" i="33"/>
  <c r="AE25" i="33"/>
  <c r="AE47" i="33"/>
  <c r="T47" i="33"/>
  <c r="AA63" i="33"/>
  <c r="AE63" i="33"/>
  <c r="Z63" i="33"/>
  <c r="Y63" i="33"/>
  <c r="AB63" i="33"/>
  <c r="T63" i="33"/>
  <c r="AE46" i="33"/>
  <c r="T46" i="33"/>
  <c r="AE62" i="33"/>
  <c r="T62" i="33"/>
  <c r="Y27" i="33"/>
  <c r="AB27" i="33"/>
  <c r="T27" i="33"/>
  <c r="AA27" i="33"/>
  <c r="AE27" i="33"/>
  <c r="Z27" i="33"/>
  <c r="T31" i="33"/>
  <c r="AE31" i="33"/>
  <c r="T38" i="33"/>
  <c r="AE38" i="33"/>
  <c r="T45" i="33"/>
  <c r="AE45" i="33"/>
  <c r="T61" i="33"/>
  <c r="AE61" i="33"/>
  <c r="T48" i="33"/>
  <c r="AE48" i="33"/>
  <c r="T64" i="33"/>
  <c r="AE64" i="33"/>
  <c r="AE80" i="33"/>
  <c r="T80" i="33"/>
  <c r="AE83" i="33"/>
  <c r="T83" i="33"/>
  <c r="T74" i="33"/>
  <c r="AE74" i="33"/>
  <c r="T90" i="33"/>
  <c r="AE90" i="33"/>
  <c r="T81" i="33"/>
  <c r="AE81" i="33"/>
  <c r="T96" i="33"/>
  <c r="AE96" i="33"/>
  <c r="AE112" i="33"/>
  <c r="T112" i="33"/>
  <c r="AE111" i="33"/>
  <c r="T111" i="33"/>
  <c r="T110" i="33"/>
  <c r="AE110" i="33"/>
  <c r="T97" i="33"/>
  <c r="AE97" i="33"/>
  <c r="T113" i="33"/>
  <c r="AE113" i="33"/>
  <c r="AE119" i="33"/>
  <c r="T119" i="33"/>
  <c r="AE132" i="33"/>
  <c r="T132" i="33"/>
  <c r="AE131" i="33"/>
  <c r="T131" i="33"/>
  <c r="T134" i="33"/>
  <c r="AE134" i="33"/>
  <c r="T121" i="33"/>
  <c r="AE121" i="33"/>
  <c r="T137" i="33"/>
  <c r="AE137" i="33"/>
  <c r="AE148" i="33"/>
  <c r="T148" i="33"/>
  <c r="AE151" i="33"/>
  <c r="T151" i="33"/>
  <c r="T149" i="33"/>
  <c r="AE149" i="33"/>
  <c r="AE184" i="33"/>
  <c r="T184" i="33"/>
  <c r="AE178" i="33"/>
  <c r="T178" i="33"/>
  <c r="T177" i="33"/>
  <c r="AE177" i="33"/>
  <c r="AE189" i="33"/>
  <c r="T189" i="33"/>
  <c r="AE188" i="33"/>
  <c r="T188" i="33"/>
  <c r="T187" i="33"/>
  <c r="AE187" i="33"/>
  <c r="AE193" i="33"/>
  <c r="T193" i="33"/>
  <c r="T190" i="33"/>
  <c r="AE190" i="33"/>
  <c r="AE196" i="33"/>
  <c r="T196" i="33"/>
  <c r="AE199" i="33"/>
  <c r="T199" i="33"/>
  <c r="T198" i="33"/>
  <c r="AE198" i="33"/>
  <c r="AE204" i="33"/>
  <c r="T204" i="33"/>
  <c r="T206" i="33"/>
  <c r="AE206" i="33"/>
  <c r="BB27" i="33"/>
  <c r="BA19" i="33"/>
  <c r="A8" i="33"/>
  <c r="J8" i="33"/>
  <c r="BB28" i="33"/>
  <c r="BA20" i="33"/>
  <c r="S9" i="33"/>
  <c r="AD9" i="33"/>
  <c r="T20" i="33"/>
  <c r="AE20" i="33"/>
  <c r="T16" i="33"/>
  <c r="AE16" i="33"/>
  <c r="T13" i="33"/>
  <c r="AE13" i="33"/>
  <c r="AZ22" i="33"/>
  <c r="AE34" i="33"/>
  <c r="T34" i="33"/>
  <c r="AE43" i="33"/>
  <c r="T43" i="33"/>
  <c r="AE59" i="33"/>
  <c r="T59" i="33"/>
  <c r="AE28" i="33"/>
  <c r="T28" i="33"/>
  <c r="AE39" i="33"/>
  <c r="T39" i="33"/>
  <c r="AE58" i="33"/>
  <c r="T58" i="33"/>
  <c r="T37" i="33"/>
  <c r="AE37" i="33"/>
  <c r="T57" i="33"/>
  <c r="AE57" i="33"/>
  <c r="AB44" i="33"/>
  <c r="T44" i="33"/>
  <c r="AA44" i="33"/>
  <c r="AE44" i="33"/>
  <c r="Z44" i="33"/>
  <c r="Y44" i="33"/>
  <c r="AB60" i="33"/>
  <c r="T60" i="33"/>
  <c r="AA60" i="33"/>
  <c r="AE60" i="33"/>
  <c r="Z60" i="33"/>
  <c r="Y60" i="33"/>
  <c r="AE70" i="33"/>
  <c r="T70" i="33"/>
  <c r="AE76" i="33"/>
  <c r="T76" i="33"/>
  <c r="AE92" i="33"/>
  <c r="T92" i="33"/>
  <c r="AE79" i="33"/>
  <c r="T79" i="33"/>
  <c r="T86" i="33"/>
  <c r="AE86" i="33"/>
  <c r="T77" i="33"/>
  <c r="AE77" i="33"/>
  <c r="AE93" i="33"/>
  <c r="T93" i="33"/>
  <c r="AE108" i="33"/>
  <c r="T108" i="33"/>
  <c r="AE107" i="33"/>
  <c r="T107" i="33"/>
  <c r="T106" i="33"/>
  <c r="AE106" i="33"/>
  <c r="T109" i="33"/>
  <c r="AE109" i="33"/>
  <c r="AE128" i="33"/>
  <c r="T128" i="33"/>
  <c r="AE127" i="33"/>
  <c r="T127" i="33"/>
  <c r="AE143" i="33"/>
  <c r="T143" i="33"/>
  <c r="T130" i="33"/>
  <c r="AE130" i="33"/>
  <c r="T133" i="33"/>
  <c r="AE133" i="33"/>
  <c r="T144" i="33"/>
  <c r="AE144" i="33"/>
  <c r="AE169" i="33"/>
  <c r="T169" i="33"/>
  <c r="AE147" i="33"/>
  <c r="T147" i="33"/>
  <c r="T156" i="33"/>
  <c r="AE156" i="33"/>
  <c r="T158" i="33"/>
  <c r="AE158" i="33"/>
  <c r="T160" i="33"/>
  <c r="AE160" i="33"/>
  <c r="T162" i="33"/>
  <c r="AE162" i="33"/>
  <c r="T164" i="33"/>
  <c r="AE164" i="33"/>
  <c r="T166" i="33"/>
  <c r="AE166" i="33"/>
  <c r="AE168" i="33"/>
  <c r="T168" i="33"/>
  <c r="AE183" i="33"/>
  <c r="T183" i="33"/>
  <c r="AE172" i="33"/>
  <c r="T172" i="33"/>
  <c r="AE174" i="33"/>
  <c r="T174" i="33"/>
  <c r="AE185" i="33"/>
  <c r="T185" i="33"/>
  <c r="T186" i="33"/>
  <c r="AE186" i="33"/>
  <c r="T203" i="33"/>
  <c r="AE203" i="33"/>
  <c r="T205" i="33"/>
  <c r="AE205" i="33"/>
  <c r="T207" i="33"/>
  <c r="AE207" i="33"/>
  <c r="T197" i="33"/>
  <c r="AE197" i="33"/>
  <c r="AE10" i="33"/>
  <c r="AJ10" i="33"/>
  <c r="T10" i="33"/>
  <c r="AE11" i="33"/>
  <c r="AJ11" i="33"/>
  <c r="T11" i="33"/>
  <c r="T22" i="32"/>
  <c r="AE22" i="32"/>
  <c r="T58" i="32"/>
  <c r="AE58" i="32"/>
  <c r="T70" i="32"/>
  <c r="AE70" i="32"/>
  <c r="T54" i="32"/>
  <c r="AE54" i="32"/>
  <c r="T38" i="32"/>
  <c r="AE38" i="32"/>
  <c r="AE104" i="32"/>
  <c r="T104" i="32"/>
  <c r="T106" i="32"/>
  <c r="AE106" i="32"/>
  <c r="T114" i="32"/>
  <c r="AE114" i="32"/>
  <c r="AE119" i="32"/>
  <c r="T119" i="32"/>
  <c r="T127" i="32"/>
  <c r="AE127" i="32"/>
  <c r="T135" i="32"/>
  <c r="AE135" i="32"/>
  <c r="AE154" i="32"/>
  <c r="T154" i="32"/>
  <c r="T179" i="32"/>
  <c r="AE179" i="32"/>
  <c r="T158" i="32"/>
  <c r="AE158" i="32"/>
  <c r="AE162" i="32"/>
  <c r="T162" i="32"/>
  <c r="AE166" i="32"/>
  <c r="T166" i="32"/>
  <c r="AE170" i="32"/>
  <c r="T170" i="32"/>
  <c r="AE174" i="32"/>
  <c r="T174" i="32"/>
  <c r="AE177" i="32"/>
  <c r="T177" i="32"/>
  <c r="AE202" i="32"/>
  <c r="T202" i="32"/>
  <c r="T196" i="32"/>
  <c r="AE196" i="32"/>
  <c r="AE68" i="32"/>
  <c r="T68" i="32"/>
  <c r="AE43" i="32"/>
  <c r="T43" i="32"/>
  <c r="AB27" i="32"/>
  <c r="T27" i="32"/>
  <c r="AA27" i="32"/>
  <c r="AE27" i="32"/>
  <c r="Z27" i="32"/>
  <c r="Y27" i="32"/>
  <c r="T39" i="32"/>
  <c r="AE39" i="32"/>
  <c r="T14" i="32"/>
  <c r="AE14" i="32"/>
  <c r="AJ14" i="32"/>
  <c r="AA41" i="32"/>
  <c r="AE41" i="32"/>
  <c r="Z41" i="32"/>
  <c r="AB41" i="32"/>
  <c r="T41" i="32"/>
  <c r="Y41" i="32"/>
  <c r="AE61" i="32"/>
  <c r="T61" i="32"/>
  <c r="AE65" i="32"/>
  <c r="T65" i="32"/>
  <c r="AE95" i="32"/>
  <c r="T95" i="32"/>
  <c r="T74" i="32"/>
  <c r="AE74" i="32"/>
  <c r="T82" i="32"/>
  <c r="AE82" i="32"/>
  <c r="T90" i="32"/>
  <c r="AE90" i="32"/>
  <c r="AE122" i="32"/>
  <c r="T122" i="32"/>
  <c r="T97" i="32"/>
  <c r="AE97" i="32"/>
  <c r="AE105" i="32"/>
  <c r="T105" i="32"/>
  <c r="AE113" i="32"/>
  <c r="T113" i="32"/>
  <c r="T124" i="32"/>
  <c r="AE124" i="32"/>
  <c r="AE141" i="32"/>
  <c r="T141" i="32"/>
  <c r="AE155" i="32"/>
  <c r="T155" i="32"/>
  <c r="T126" i="32"/>
  <c r="AE126" i="32"/>
  <c r="T134" i="32"/>
  <c r="AE134" i="32"/>
  <c r="T143" i="32"/>
  <c r="AE143" i="32"/>
  <c r="AE151" i="32"/>
  <c r="T151" i="32"/>
  <c r="AE180" i="32"/>
  <c r="T180" i="32"/>
  <c r="T193" i="32"/>
  <c r="AE193" i="32"/>
  <c r="AE204" i="32"/>
  <c r="T204" i="32"/>
  <c r="AE208" i="32"/>
  <c r="T208" i="32"/>
  <c r="AZ30" i="32"/>
  <c r="AE21" i="32"/>
  <c r="AJ21" i="32"/>
  <c r="T21" i="32"/>
  <c r="AE17" i="32"/>
  <c r="AJ17" i="32"/>
  <c r="T17" i="32"/>
  <c r="AM11" i="32"/>
  <c r="T19" i="32"/>
  <c r="AE19" i="32"/>
  <c r="AJ19" i="32"/>
  <c r="T12" i="32"/>
  <c r="AE12" i="32"/>
  <c r="AJ12" i="32"/>
  <c r="T24" i="32"/>
  <c r="AE24" i="32"/>
  <c r="AB35" i="32"/>
  <c r="T35" i="32"/>
  <c r="Z35" i="32"/>
  <c r="AE35" i="32"/>
  <c r="Y35" i="32"/>
  <c r="AA35" i="32"/>
  <c r="AE76" i="32"/>
  <c r="T76" i="32"/>
  <c r="AE132" i="32"/>
  <c r="T132" i="32"/>
  <c r="T59" i="32"/>
  <c r="AE59" i="32"/>
  <c r="T67" i="32"/>
  <c r="AE67" i="32"/>
  <c r="AE75" i="32"/>
  <c r="T75" i="32"/>
  <c r="AE83" i="32"/>
  <c r="T83" i="32"/>
  <c r="AE108" i="32"/>
  <c r="T108" i="32"/>
  <c r="AE91" i="32"/>
  <c r="T91" i="32"/>
  <c r="AE140" i="32"/>
  <c r="T140" i="32"/>
  <c r="AE145" i="32"/>
  <c r="T145" i="32"/>
  <c r="T144" i="32"/>
  <c r="AE144" i="32"/>
  <c r="T153" i="32"/>
  <c r="AE153" i="32"/>
  <c r="T156" i="32"/>
  <c r="AE156" i="32"/>
  <c r="T160" i="32"/>
  <c r="AE160" i="32"/>
  <c r="AE164" i="32"/>
  <c r="T164" i="32"/>
  <c r="AE168" i="32"/>
  <c r="T168" i="32"/>
  <c r="AE172" i="32"/>
  <c r="T172" i="32"/>
  <c r="AE178" i="32"/>
  <c r="T178" i="32"/>
  <c r="T173" i="32"/>
  <c r="AE173" i="32"/>
  <c r="T206" i="32"/>
  <c r="AE206" i="32"/>
  <c r="BA19" i="32"/>
  <c r="BB27" i="32"/>
  <c r="BA20" i="32"/>
  <c r="AA44" i="32"/>
  <c r="AE44" i="32"/>
  <c r="Z44" i="32"/>
  <c r="AB44" i="32"/>
  <c r="T44" i="32"/>
  <c r="Y44" i="32"/>
  <c r="AA52" i="32"/>
  <c r="AE52" i="32"/>
  <c r="Z52" i="32"/>
  <c r="AB52" i="32"/>
  <c r="T52" i="32"/>
  <c r="Y52" i="32"/>
  <c r="T46" i="32"/>
  <c r="AE46" i="32"/>
  <c r="AE103" i="32"/>
  <c r="T103" i="32"/>
  <c r="AE64" i="32"/>
  <c r="T64" i="32"/>
  <c r="AE55" i="32"/>
  <c r="Z55" i="32"/>
  <c r="Y55" i="32"/>
  <c r="AA55" i="32"/>
  <c r="T55" i="32"/>
  <c r="AB55" i="32"/>
  <c r="T9" i="32"/>
  <c r="AE9" i="32"/>
  <c r="AJ9" i="32"/>
  <c r="T45" i="32"/>
  <c r="AE45" i="32"/>
  <c r="T53" i="32"/>
  <c r="AE53" i="32"/>
  <c r="AE100" i="32"/>
  <c r="T100" i="32"/>
  <c r="T77" i="32"/>
  <c r="AE77" i="32"/>
  <c r="T85" i="32"/>
  <c r="AE85" i="32"/>
  <c r="T142" i="32"/>
  <c r="AE142" i="32"/>
  <c r="T107" i="32"/>
  <c r="AE107" i="32"/>
  <c r="T115" i="32"/>
  <c r="AE115" i="32"/>
  <c r="T117" i="32"/>
  <c r="AE117" i="32"/>
  <c r="AE125" i="32"/>
  <c r="T125" i="32"/>
  <c r="AE133" i="32"/>
  <c r="T133" i="32"/>
  <c r="AE150" i="32"/>
  <c r="T150" i="32"/>
  <c r="AE159" i="32"/>
  <c r="T159" i="32"/>
  <c r="T194" i="32"/>
  <c r="AE194" i="32"/>
  <c r="AE199" i="32"/>
  <c r="T199" i="32"/>
  <c r="T186" i="32"/>
  <c r="AE186" i="32"/>
  <c r="AE191" i="32"/>
  <c r="T191" i="32"/>
  <c r="AE205" i="32"/>
  <c r="T205" i="32"/>
  <c r="T207" i="32"/>
  <c r="AE207" i="32"/>
  <c r="A9" i="32"/>
  <c r="J9" i="32"/>
  <c r="AE25" i="32"/>
  <c r="T25" i="32"/>
  <c r="AE88" i="32"/>
  <c r="T88" i="32"/>
  <c r="AE51" i="32"/>
  <c r="T51" i="32"/>
  <c r="T23" i="32"/>
  <c r="AE23" i="32"/>
  <c r="T15" i="32"/>
  <c r="AE15" i="32"/>
  <c r="AJ15" i="32"/>
  <c r="T20" i="32"/>
  <c r="AE20" i="32"/>
  <c r="AJ20" i="32"/>
  <c r="AE16" i="32"/>
  <c r="AJ16" i="32"/>
  <c r="T16" i="32"/>
  <c r="T13" i="32"/>
  <c r="AE13" i="32"/>
  <c r="AJ13" i="32"/>
  <c r="H9" i="32"/>
  <c r="B9" i="32"/>
  <c r="AE48" i="32"/>
  <c r="T48" i="32"/>
  <c r="AE57" i="32"/>
  <c r="T57" i="32"/>
  <c r="T62" i="32"/>
  <c r="AE62" i="32"/>
  <c r="T96" i="32"/>
  <c r="AE96" i="32"/>
  <c r="AE84" i="32"/>
  <c r="T84" i="32"/>
  <c r="T42" i="32"/>
  <c r="AE42" i="32"/>
  <c r="AB49" i="32"/>
  <c r="T49" i="32"/>
  <c r="AA49" i="32"/>
  <c r="Y49" i="32"/>
  <c r="Z49" i="32"/>
  <c r="AE49" i="32"/>
  <c r="AE80" i="32"/>
  <c r="T80" i="32"/>
  <c r="AE71" i="32"/>
  <c r="Z71" i="32"/>
  <c r="Y71" i="32"/>
  <c r="AB71" i="32"/>
  <c r="T71" i="32"/>
  <c r="AA71" i="32"/>
  <c r="AE87" i="32"/>
  <c r="T87" i="32"/>
  <c r="T78" i="32"/>
  <c r="AE78" i="32"/>
  <c r="T98" i="32"/>
  <c r="AE98" i="32"/>
  <c r="T81" i="32"/>
  <c r="AE81" i="32"/>
  <c r="T102" i="32"/>
  <c r="AE102" i="32"/>
  <c r="AE116" i="32"/>
  <c r="T116" i="32"/>
  <c r="T101" i="32"/>
  <c r="AE101" i="32"/>
  <c r="AE136" i="32"/>
  <c r="T136" i="32"/>
  <c r="T190" i="32"/>
  <c r="AE190" i="32"/>
  <c r="AE120" i="32"/>
  <c r="T120" i="32"/>
  <c r="T121" i="32"/>
  <c r="AE121" i="32"/>
  <c r="AE137" i="32"/>
  <c r="T137" i="32"/>
  <c r="T139" i="32"/>
  <c r="AE139" i="32"/>
  <c r="T138" i="32"/>
  <c r="AE138" i="32"/>
  <c r="AE152" i="32"/>
  <c r="T152" i="32"/>
  <c r="T147" i="32"/>
  <c r="AE147" i="32"/>
  <c r="T175" i="32"/>
  <c r="AE175" i="32"/>
  <c r="T149" i="32"/>
  <c r="AE149" i="32"/>
  <c r="AE157" i="32"/>
  <c r="T157" i="32"/>
  <c r="T163" i="32"/>
  <c r="AE163" i="32"/>
  <c r="T165" i="32"/>
  <c r="AE165" i="32"/>
  <c r="T167" i="32"/>
  <c r="AE167" i="32"/>
  <c r="T169" i="32"/>
  <c r="AE169" i="32"/>
  <c r="T171" i="32"/>
  <c r="AE171" i="32"/>
  <c r="AE185" i="32"/>
  <c r="T185" i="32"/>
  <c r="AE181" i="32"/>
  <c r="T181" i="32"/>
  <c r="T176" i="32"/>
  <c r="AE176" i="32"/>
  <c r="T183" i="32"/>
  <c r="AE183" i="32"/>
  <c r="AE198" i="32"/>
  <c r="T198" i="32"/>
  <c r="T182" i="32"/>
  <c r="AE182" i="32"/>
  <c r="AE192" i="32"/>
  <c r="T192" i="32"/>
  <c r="T203" i="32"/>
  <c r="AE203" i="32"/>
  <c r="AZ22" i="32"/>
  <c r="AE10" i="32"/>
  <c r="AJ10" i="32"/>
  <c r="T10" i="32"/>
  <c r="AE47" i="32"/>
  <c r="T47" i="32"/>
  <c r="AE28" i="32"/>
  <c r="T28" i="32"/>
  <c r="T8" i="32"/>
  <c r="AE8" i="32"/>
  <c r="AJ8" i="32"/>
  <c r="AE34" i="32"/>
  <c r="T34" i="32"/>
  <c r="BB26" i="32"/>
  <c r="BA18" i="32"/>
  <c r="T36" i="32"/>
  <c r="AE36" i="32"/>
  <c r="AE56" i="32"/>
  <c r="T56" i="32"/>
  <c r="AA66" i="32"/>
  <c r="AE66" i="32"/>
  <c r="Y66" i="32"/>
  <c r="T66" i="32"/>
  <c r="Z66" i="32"/>
  <c r="AB66" i="32"/>
  <c r="AE69" i="32"/>
  <c r="T69" i="32"/>
  <c r="T50" i="32"/>
  <c r="AE50" i="32"/>
  <c r="Y60" i="32"/>
  <c r="AE60" i="32"/>
  <c r="AB60" i="32"/>
  <c r="Z60" i="32"/>
  <c r="T60" i="32"/>
  <c r="AA60" i="32"/>
  <c r="AB63" i="32"/>
  <c r="T63" i="32"/>
  <c r="AA63" i="32"/>
  <c r="AE63" i="32"/>
  <c r="Y63" i="32"/>
  <c r="Z63" i="32"/>
  <c r="AE79" i="32"/>
  <c r="T79" i="32"/>
  <c r="AE94" i="32"/>
  <c r="T94" i="32"/>
  <c r="AE99" i="32"/>
  <c r="T99" i="32"/>
  <c r="T86" i="32"/>
  <c r="AE86" i="32"/>
  <c r="T73" i="32"/>
  <c r="AE73" i="32"/>
  <c r="T89" i="32"/>
  <c r="AE89" i="32"/>
  <c r="AE92" i="32"/>
  <c r="T92" i="32"/>
  <c r="T93" i="32"/>
  <c r="AE93" i="32"/>
  <c r="AE109" i="32"/>
  <c r="T109" i="32"/>
  <c r="AE118" i="32"/>
  <c r="T118" i="32"/>
  <c r="AE123" i="32"/>
  <c r="T123" i="32"/>
  <c r="T111" i="32"/>
  <c r="AE111" i="32"/>
  <c r="AE128" i="32"/>
  <c r="T128" i="32"/>
  <c r="T110" i="32"/>
  <c r="AE110" i="32"/>
  <c r="AE129" i="32"/>
  <c r="T129" i="32"/>
  <c r="AE148" i="32"/>
  <c r="T148" i="32"/>
  <c r="T131" i="32"/>
  <c r="AE131" i="32"/>
  <c r="AE146" i="32"/>
  <c r="T146" i="32"/>
  <c r="T130" i="32"/>
  <c r="AE130" i="32"/>
  <c r="AE161" i="32"/>
  <c r="T161" i="32"/>
  <c r="AE184" i="32"/>
  <c r="T184" i="32"/>
  <c r="T188" i="32"/>
  <c r="AE188" i="32"/>
  <c r="T195" i="32"/>
  <c r="AE195" i="32"/>
  <c r="AE187" i="32"/>
  <c r="T187" i="32"/>
  <c r="T189" i="32"/>
  <c r="AE189" i="32"/>
  <c r="AE200" i="32"/>
  <c r="T200" i="32"/>
  <c r="AE201" i="32"/>
  <c r="T201" i="32"/>
  <c r="T197" i="32"/>
  <c r="AE197" i="32"/>
  <c r="AM18" i="32"/>
  <c r="AL18" i="32"/>
  <c r="AK18" i="32"/>
  <c r="AE31" i="32"/>
  <c r="T31" i="32"/>
  <c r="AE29" i="32"/>
  <c r="T29" i="32"/>
  <c r="BA26" i="29"/>
  <c r="I10" i="29"/>
  <c r="T48" i="31"/>
  <c r="AE48" i="31"/>
  <c r="AE61" i="31"/>
  <c r="T61" i="31"/>
  <c r="AE64" i="31"/>
  <c r="T64" i="31"/>
  <c r="AE108" i="31"/>
  <c r="T108" i="31"/>
  <c r="AE142" i="31"/>
  <c r="T142" i="31"/>
  <c r="T139" i="31"/>
  <c r="AE139" i="31"/>
  <c r="AB55" i="31"/>
  <c r="T55" i="31"/>
  <c r="AA55" i="31"/>
  <c r="AE55" i="31"/>
  <c r="Z55" i="31"/>
  <c r="Y55" i="31"/>
  <c r="T72" i="31"/>
  <c r="AE72" i="31"/>
  <c r="T101" i="31"/>
  <c r="AE101" i="31"/>
  <c r="T164" i="31"/>
  <c r="AE164" i="31"/>
  <c r="AE118" i="31"/>
  <c r="T118" i="31"/>
  <c r="T156" i="31"/>
  <c r="AE156" i="31"/>
  <c r="T145" i="31"/>
  <c r="AE145" i="31"/>
  <c r="AE203" i="31"/>
  <c r="T203" i="31"/>
  <c r="AE23" i="31"/>
  <c r="AJ23" i="31"/>
  <c r="T23" i="31"/>
  <c r="T33" i="31"/>
  <c r="AE33" i="31"/>
  <c r="AE79" i="31"/>
  <c r="T79" i="31"/>
  <c r="T81" i="31"/>
  <c r="AE81" i="31"/>
  <c r="T120" i="31"/>
  <c r="AE120" i="31"/>
  <c r="AE115" i="31"/>
  <c r="T115" i="31"/>
  <c r="AE147" i="31"/>
  <c r="T147" i="31"/>
  <c r="T148" i="31"/>
  <c r="AE148" i="31"/>
  <c r="AE179" i="31"/>
  <c r="T179" i="31"/>
  <c r="T192" i="31"/>
  <c r="AE192" i="31"/>
  <c r="T204" i="31"/>
  <c r="AE204" i="31"/>
  <c r="T21" i="31"/>
  <c r="AE21" i="31"/>
  <c r="AJ21" i="31"/>
  <c r="AE42" i="31"/>
  <c r="T42" i="31"/>
  <c r="AE49" i="31"/>
  <c r="Z49" i="31"/>
  <c r="Y49" i="31"/>
  <c r="AB49" i="31"/>
  <c r="T49" i="31"/>
  <c r="AA49" i="31"/>
  <c r="AE78" i="31"/>
  <c r="T78" i="31"/>
  <c r="AE119" i="31"/>
  <c r="T119" i="31"/>
  <c r="AE112" i="31"/>
  <c r="T112" i="31"/>
  <c r="T88" i="31"/>
  <c r="AE88" i="31"/>
  <c r="AE123" i="31"/>
  <c r="T123" i="31"/>
  <c r="AE162" i="31"/>
  <c r="T162" i="31"/>
  <c r="AE158" i="31"/>
  <c r="T158" i="31"/>
  <c r="AE174" i="31"/>
  <c r="T174" i="31"/>
  <c r="AE194" i="31"/>
  <c r="T194" i="31"/>
  <c r="AE198" i="31"/>
  <c r="T198" i="31"/>
  <c r="AE199" i="31"/>
  <c r="T199" i="31"/>
  <c r="AE70" i="31"/>
  <c r="T70" i="31"/>
  <c r="BB28" i="31"/>
  <c r="BA20" i="31"/>
  <c r="AE19" i="31"/>
  <c r="AJ19" i="31"/>
  <c r="T19" i="31"/>
  <c r="AZ22" i="31"/>
  <c r="AE68" i="31"/>
  <c r="T68" i="31"/>
  <c r="AB63" i="31"/>
  <c r="T63" i="31"/>
  <c r="Z63" i="31"/>
  <c r="AE63" i="31"/>
  <c r="Y63" i="31"/>
  <c r="AA63" i="31"/>
  <c r="AE103" i="31"/>
  <c r="T103" i="31"/>
  <c r="AE136" i="31"/>
  <c r="T136" i="31"/>
  <c r="T110" i="31"/>
  <c r="AE110" i="31"/>
  <c r="AE125" i="31"/>
  <c r="T125" i="31"/>
  <c r="T134" i="31"/>
  <c r="AE134" i="31"/>
  <c r="T165" i="31"/>
  <c r="AE165" i="31"/>
  <c r="AE161" i="31"/>
  <c r="T161" i="31"/>
  <c r="AE189" i="31"/>
  <c r="T189" i="31"/>
  <c r="AE195" i="31"/>
  <c r="T195" i="31"/>
  <c r="T207" i="31"/>
  <c r="AE207" i="31"/>
  <c r="T205" i="31"/>
  <c r="AE205" i="31"/>
  <c r="AE22" i="31"/>
  <c r="AJ22" i="31"/>
  <c r="T22" i="31"/>
  <c r="AE20" i="31"/>
  <c r="AJ20" i="31"/>
  <c r="T20" i="31"/>
  <c r="AM16" i="31"/>
  <c r="AL16" i="31"/>
  <c r="AK16" i="31"/>
  <c r="AE13" i="31"/>
  <c r="AJ13" i="31"/>
  <c r="T13" i="31"/>
  <c r="AE8" i="31"/>
  <c r="AJ8" i="31"/>
  <c r="T8" i="31"/>
  <c r="AE27" i="31"/>
  <c r="Z27" i="31"/>
  <c r="Y27" i="31"/>
  <c r="AB27" i="31"/>
  <c r="T27" i="31"/>
  <c r="AA27" i="31"/>
  <c r="AE50" i="31"/>
  <c r="T50" i="31"/>
  <c r="T11" i="31"/>
  <c r="AE11" i="31"/>
  <c r="AJ11" i="31"/>
  <c r="AE28" i="31"/>
  <c r="T28" i="31"/>
  <c r="AE86" i="31"/>
  <c r="T86" i="31"/>
  <c r="T25" i="31"/>
  <c r="AE25" i="31"/>
  <c r="AJ25" i="31"/>
  <c r="AE31" i="31"/>
  <c r="T31" i="31"/>
  <c r="AE37" i="31"/>
  <c r="T37" i="31"/>
  <c r="AE53" i="31"/>
  <c r="T53" i="31"/>
  <c r="AE94" i="31"/>
  <c r="T94" i="31"/>
  <c r="Y35" i="31"/>
  <c r="AB35" i="31"/>
  <c r="T35" i="31"/>
  <c r="Z35" i="31"/>
  <c r="AE35" i="31"/>
  <c r="AA35" i="31"/>
  <c r="Y41" i="31"/>
  <c r="AB41" i="31"/>
  <c r="T41" i="31"/>
  <c r="AA41" i="31"/>
  <c r="Z41" i="31"/>
  <c r="AE41" i="31"/>
  <c r="Y52" i="31"/>
  <c r="AB52" i="31"/>
  <c r="T52" i="31"/>
  <c r="AA52" i="31"/>
  <c r="Z52" i="31"/>
  <c r="AE52" i="31"/>
  <c r="AE57" i="31"/>
  <c r="T57" i="31"/>
  <c r="AE62" i="31"/>
  <c r="T62" i="31"/>
  <c r="T34" i="31"/>
  <c r="AE34" i="31"/>
  <c r="T43" i="31"/>
  <c r="AE43" i="31"/>
  <c r="AE56" i="31"/>
  <c r="T56" i="31"/>
  <c r="AE74" i="31"/>
  <c r="T74" i="31"/>
  <c r="T67" i="31"/>
  <c r="AE67" i="31"/>
  <c r="AE83" i="31"/>
  <c r="T83" i="31"/>
  <c r="AE95" i="31"/>
  <c r="T95" i="31"/>
  <c r="T85" i="31"/>
  <c r="AE85" i="31"/>
  <c r="AE98" i="31"/>
  <c r="T98" i="31"/>
  <c r="AE132" i="31"/>
  <c r="T132" i="31"/>
  <c r="T76" i="31"/>
  <c r="AE76" i="31"/>
  <c r="AE92" i="31"/>
  <c r="T92" i="31"/>
  <c r="AE105" i="31"/>
  <c r="T105" i="31"/>
  <c r="T116" i="31"/>
  <c r="AE116" i="31"/>
  <c r="AE129" i="31"/>
  <c r="T129" i="31"/>
  <c r="T127" i="31"/>
  <c r="AE127" i="31"/>
  <c r="AE151" i="31"/>
  <c r="T151" i="31"/>
  <c r="AE170" i="31"/>
  <c r="T170" i="31"/>
  <c r="T138" i="31"/>
  <c r="AE138" i="31"/>
  <c r="T149" i="31"/>
  <c r="AE149" i="31"/>
  <c r="AE168" i="31"/>
  <c r="T168" i="31"/>
  <c r="T152" i="31"/>
  <c r="AE152" i="31"/>
  <c r="AE176" i="31"/>
  <c r="T176" i="31"/>
  <c r="AE177" i="31"/>
  <c r="T177" i="31"/>
  <c r="T167" i="31"/>
  <c r="AE167" i="31"/>
  <c r="T169" i="31"/>
  <c r="AE169" i="31"/>
  <c r="T171" i="31"/>
  <c r="AE171" i="31"/>
  <c r="AE173" i="31"/>
  <c r="T173" i="31"/>
  <c r="AE186" i="31"/>
  <c r="T186" i="31"/>
  <c r="AE183" i="31"/>
  <c r="T183" i="31"/>
  <c r="T180" i="31"/>
  <c r="AE180" i="31"/>
  <c r="AE196" i="31"/>
  <c r="T196" i="31"/>
  <c r="AE206" i="31"/>
  <c r="T206" i="31"/>
  <c r="T197" i="31"/>
  <c r="AE197" i="31"/>
  <c r="T208" i="31"/>
  <c r="AE208" i="31"/>
  <c r="S9" i="31"/>
  <c r="AD9" i="31"/>
  <c r="R9" i="31"/>
  <c r="AM24" i="31"/>
  <c r="AL24" i="31"/>
  <c r="AK24" i="31"/>
  <c r="BA27" i="31"/>
  <c r="AZ19" i="31"/>
  <c r="AZ27" i="31"/>
  <c r="BA18" i="31"/>
  <c r="BB26" i="31"/>
  <c r="AE14" i="31"/>
  <c r="AJ14" i="31"/>
  <c r="T14" i="31"/>
  <c r="AE15" i="31"/>
  <c r="AJ15" i="31"/>
  <c r="T15" i="31"/>
  <c r="AA30" i="31"/>
  <c r="AE30" i="31"/>
  <c r="Z30" i="31"/>
  <c r="AB30" i="31"/>
  <c r="T30" i="31"/>
  <c r="Y30" i="31"/>
  <c r="AE46" i="31"/>
  <c r="T46" i="31"/>
  <c r="AE54" i="31"/>
  <c r="T54" i="31"/>
  <c r="AE39" i="31"/>
  <c r="T39" i="31"/>
  <c r="T17" i="31"/>
  <c r="AE17" i="31"/>
  <c r="AJ17" i="31"/>
  <c r="AE32" i="31"/>
  <c r="T32" i="31"/>
  <c r="AE45" i="31"/>
  <c r="T45" i="31"/>
  <c r="T100" i="31"/>
  <c r="AE100" i="31"/>
  <c r="Y44" i="31"/>
  <c r="AB44" i="31"/>
  <c r="T44" i="31"/>
  <c r="AA44" i="31"/>
  <c r="Z44" i="31"/>
  <c r="AE44" i="31"/>
  <c r="AA66" i="31"/>
  <c r="AB66" i="31"/>
  <c r="Z66" i="31"/>
  <c r="AE66" i="31"/>
  <c r="Y66" i="31"/>
  <c r="T66" i="31"/>
  <c r="AE69" i="31"/>
  <c r="T69" i="31"/>
  <c r="T29" i="31"/>
  <c r="AE29" i="31"/>
  <c r="AZ30" i="31"/>
  <c r="AB40" i="31"/>
  <c r="T40" i="31"/>
  <c r="AA40" i="31"/>
  <c r="AE40" i="31"/>
  <c r="Z40" i="31"/>
  <c r="Y40" i="31"/>
  <c r="T51" i="31"/>
  <c r="AE51" i="31"/>
  <c r="T59" i="31"/>
  <c r="AE59" i="31"/>
  <c r="AE75" i="31"/>
  <c r="T75" i="31"/>
  <c r="AE91" i="31"/>
  <c r="T91" i="31"/>
  <c r="T77" i="31"/>
  <c r="AE77" i="31"/>
  <c r="T84" i="31"/>
  <c r="AE84" i="31"/>
  <c r="T102" i="31"/>
  <c r="AE102" i="31"/>
  <c r="T97" i="31"/>
  <c r="AE97" i="31"/>
  <c r="T113" i="31"/>
  <c r="AE113" i="31"/>
  <c r="T111" i="31"/>
  <c r="AE111" i="31"/>
  <c r="T106" i="31"/>
  <c r="AE106" i="31"/>
  <c r="T140" i="31"/>
  <c r="AE140" i="31"/>
  <c r="T121" i="31"/>
  <c r="AE121" i="31"/>
  <c r="AE137" i="31"/>
  <c r="T137" i="31"/>
  <c r="T135" i="31"/>
  <c r="AE135" i="31"/>
  <c r="T130" i="31"/>
  <c r="AE130" i="31"/>
  <c r="T154" i="31"/>
  <c r="AE154" i="31"/>
  <c r="AE157" i="31"/>
  <c r="T157" i="31"/>
  <c r="T141" i="31"/>
  <c r="AE141" i="31"/>
  <c r="AE160" i="31"/>
  <c r="T160" i="31"/>
  <c r="T163" i="31"/>
  <c r="AE163" i="31"/>
  <c r="AE172" i="31"/>
  <c r="T172" i="31"/>
  <c r="T144" i="31"/>
  <c r="AE144" i="31"/>
  <c r="AE182" i="31"/>
  <c r="T182" i="31"/>
  <c r="T175" i="31"/>
  <c r="AE175" i="31"/>
  <c r="T185" i="31"/>
  <c r="AE185" i="31"/>
  <c r="T187" i="31"/>
  <c r="AE187" i="31"/>
  <c r="T193" i="31"/>
  <c r="AE193" i="31"/>
  <c r="T188" i="31"/>
  <c r="AE188" i="31"/>
  <c r="AE201" i="31"/>
  <c r="T201" i="31"/>
  <c r="AE12" i="31"/>
  <c r="AJ12" i="31"/>
  <c r="T12" i="31"/>
  <c r="T18" i="31"/>
  <c r="AE18" i="31"/>
  <c r="AJ18" i="31"/>
  <c r="Y26" i="31"/>
  <c r="AB26" i="31"/>
  <c r="T26" i="31"/>
  <c r="AA26" i="31"/>
  <c r="AE26" i="31"/>
  <c r="Z26" i="31"/>
  <c r="T10" i="31"/>
  <c r="AE10" i="31"/>
  <c r="AJ10" i="31"/>
  <c r="Y60" i="31"/>
  <c r="AA60" i="31"/>
  <c r="Z60" i="31"/>
  <c r="T60" i="31"/>
  <c r="AE60" i="31"/>
  <c r="AB60" i="31"/>
  <c r="AE82" i="31"/>
  <c r="T82" i="31"/>
  <c r="T36" i="31"/>
  <c r="AE36" i="31"/>
  <c r="AE58" i="31"/>
  <c r="T58" i="31"/>
  <c r="AE65" i="31"/>
  <c r="T65" i="31"/>
  <c r="T47" i="31"/>
  <c r="AE47" i="31"/>
  <c r="AE90" i="31"/>
  <c r="T90" i="31"/>
  <c r="AE99" i="31"/>
  <c r="T99" i="31"/>
  <c r="AA71" i="31"/>
  <c r="AB71" i="31"/>
  <c r="T71" i="31"/>
  <c r="Z71" i="31"/>
  <c r="Y71" i="31"/>
  <c r="AE71" i="31"/>
  <c r="AE87" i="31"/>
  <c r="T87" i="31"/>
  <c r="T96" i="31"/>
  <c r="AE96" i="31"/>
  <c r="AE104" i="31"/>
  <c r="T104" i="31"/>
  <c r="T73" i="31"/>
  <c r="AE73" i="31"/>
  <c r="T89" i="31"/>
  <c r="AE89" i="31"/>
  <c r="AE114" i="31"/>
  <c r="T114" i="31"/>
  <c r="T80" i="31"/>
  <c r="AE80" i="31"/>
  <c r="T93" i="31"/>
  <c r="AE93" i="31"/>
  <c r="AE109" i="31"/>
  <c r="T109" i="31"/>
  <c r="AE124" i="31"/>
  <c r="T124" i="31"/>
  <c r="T107" i="31"/>
  <c r="AE107" i="31"/>
  <c r="AE128" i="31"/>
  <c r="T128" i="31"/>
  <c r="AE122" i="31"/>
  <c r="T122" i="31"/>
  <c r="T117" i="31"/>
  <c r="AE117" i="31"/>
  <c r="AE133" i="31"/>
  <c r="T133" i="31"/>
  <c r="AE143" i="31"/>
  <c r="T143" i="31"/>
  <c r="AE159" i="31"/>
  <c r="T159" i="31"/>
  <c r="AE166" i="31"/>
  <c r="T166" i="31"/>
  <c r="T131" i="31"/>
  <c r="AE131" i="31"/>
  <c r="AE146" i="31"/>
  <c r="T146" i="31"/>
  <c r="T126" i="31"/>
  <c r="AE126" i="31"/>
  <c r="AE150" i="31"/>
  <c r="T150" i="31"/>
  <c r="T153" i="31"/>
  <c r="AE153" i="31"/>
  <c r="AE155" i="31"/>
  <c r="T155" i="31"/>
  <c r="AE178" i="31"/>
  <c r="T178" i="31"/>
  <c r="T181" i="31"/>
  <c r="AE181" i="31"/>
  <c r="AE190" i="31"/>
  <c r="T190" i="31"/>
  <c r="T184" i="31"/>
  <c r="AE184" i="31"/>
  <c r="T191" i="31"/>
  <c r="AE191" i="31"/>
  <c r="AE200" i="31"/>
  <c r="T200" i="31"/>
  <c r="AE202" i="31"/>
  <c r="T202" i="31"/>
  <c r="T31" i="29"/>
  <c r="AE31" i="29"/>
  <c r="AE88" i="29"/>
  <c r="T88" i="29"/>
  <c r="AE65" i="29"/>
  <c r="T65" i="29"/>
  <c r="T141" i="29"/>
  <c r="AE141" i="29"/>
  <c r="T107" i="29"/>
  <c r="AE107" i="29"/>
  <c r="T110" i="29"/>
  <c r="AE110" i="29"/>
  <c r="AE159" i="29"/>
  <c r="T159" i="29"/>
  <c r="AE183" i="29"/>
  <c r="T183" i="29"/>
  <c r="AE98" i="29"/>
  <c r="T98" i="29"/>
  <c r="A8" i="29"/>
  <c r="J8" i="29"/>
  <c r="AE50" i="29"/>
  <c r="T50" i="29"/>
  <c r="T36" i="29"/>
  <c r="AE36" i="29"/>
  <c r="AE94" i="29"/>
  <c r="T94" i="29"/>
  <c r="AE109" i="29"/>
  <c r="T109" i="29"/>
  <c r="AE108" i="29"/>
  <c r="T108" i="29"/>
  <c r="AE122" i="29"/>
  <c r="T122" i="29"/>
  <c r="AE161" i="29"/>
  <c r="T161" i="29"/>
  <c r="T45" i="29"/>
  <c r="AE45" i="29"/>
  <c r="AE58" i="29"/>
  <c r="T58" i="29"/>
  <c r="T82" i="29"/>
  <c r="AE82" i="29"/>
  <c r="AE72" i="29"/>
  <c r="T72" i="29"/>
  <c r="AL10" i="29"/>
  <c r="AA27" i="29"/>
  <c r="AE27" i="29"/>
  <c r="T27" i="29"/>
  <c r="AB27" i="29"/>
  <c r="Z27" i="29"/>
  <c r="Y27" i="29"/>
  <c r="Y60" i="29"/>
  <c r="Z60" i="29"/>
  <c r="T60" i="29"/>
  <c r="AE60" i="29"/>
  <c r="AB60" i="29"/>
  <c r="AA60" i="29"/>
  <c r="AB71" i="29"/>
  <c r="T71" i="29"/>
  <c r="AE71" i="29"/>
  <c r="Y71" i="29"/>
  <c r="AA71" i="29"/>
  <c r="Z71" i="29"/>
  <c r="AE119" i="29"/>
  <c r="T119" i="29"/>
  <c r="AE151" i="29"/>
  <c r="T151" i="29"/>
  <c r="AE165" i="29"/>
  <c r="T165" i="29"/>
  <c r="AE177" i="29"/>
  <c r="T177" i="29"/>
  <c r="AE174" i="29"/>
  <c r="T174" i="29"/>
  <c r="T38" i="29"/>
  <c r="AE38" i="29"/>
  <c r="AE105" i="29"/>
  <c r="T105" i="29"/>
  <c r="AE87" i="29"/>
  <c r="T87" i="29"/>
  <c r="AE113" i="29"/>
  <c r="T113" i="29"/>
  <c r="BA19" i="29"/>
  <c r="BB27" i="29"/>
  <c r="BA20" i="29"/>
  <c r="T74" i="29"/>
  <c r="AE74" i="29"/>
  <c r="AE47" i="29"/>
  <c r="T47" i="29"/>
  <c r="AE25" i="29"/>
  <c r="AJ25" i="29"/>
  <c r="T25" i="29"/>
  <c r="AE18" i="29"/>
  <c r="AJ18" i="29"/>
  <c r="T18" i="29"/>
  <c r="T99" i="29"/>
  <c r="AE99" i="29"/>
  <c r="T89" i="29"/>
  <c r="AE89" i="29"/>
  <c r="T92" i="29"/>
  <c r="AE92" i="29"/>
  <c r="AE125" i="29"/>
  <c r="T125" i="29"/>
  <c r="T132" i="29"/>
  <c r="AE132" i="29"/>
  <c r="T127" i="29"/>
  <c r="AE127" i="29"/>
  <c r="T138" i="29"/>
  <c r="AE138" i="29"/>
  <c r="T149" i="29"/>
  <c r="AE149" i="29"/>
  <c r="AE190" i="29"/>
  <c r="T190" i="29"/>
  <c r="AE200" i="29"/>
  <c r="T200" i="29"/>
  <c r="AE19" i="29"/>
  <c r="AJ19" i="29"/>
  <c r="T19" i="29"/>
  <c r="AE12" i="29"/>
  <c r="AJ12" i="29"/>
  <c r="T12" i="29"/>
  <c r="AA55" i="29"/>
  <c r="AE55" i="29"/>
  <c r="Z55" i="29"/>
  <c r="Y55" i="29"/>
  <c r="AB55" i="29"/>
  <c r="T55" i="29"/>
  <c r="AE43" i="29"/>
  <c r="T43" i="29"/>
  <c r="AE17" i="29"/>
  <c r="AJ17" i="29"/>
  <c r="T17" i="29"/>
  <c r="AE33" i="29"/>
  <c r="T33" i="29"/>
  <c r="AE21" i="29"/>
  <c r="AJ21" i="29"/>
  <c r="T21" i="29"/>
  <c r="T13" i="29"/>
  <c r="AE13" i="29"/>
  <c r="AJ13" i="29"/>
  <c r="T16" i="29"/>
  <c r="AE16" i="29"/>
  <c r="AJ16" i="29"/>
  <c r="T22" i="29"/>
  <c r="AE22" i="29"/>
  <c r="AJ22" i="29"/>
  <c r="T24" i="29"/>
  <c r="AE24" i="29"/>
  <c r="AJ24" i="29"/>
  <c r="AE30" i="29"/>
  <c r="Y30" i="29"/>
  <c r="AB30" i="29"/>
  <c r="T30" i="29"/>
  <c r="AA30" i="29"/>
  <c r="Z30" i="29"/>
  <c r="AE32" i="29"/>
  <c r="T32" i="29"/>
  <c r="AE54" i="29"/>
  <c r="T54" i="29"/>
  <c r="T42" i="29"/>
  <c r="AE42" i="29"/>
  <c r="Y49" i="29"/>
  <c r="AB49" i="29"/>
  <c r="T49" i="29"/>
  <c r="AA49" i="29"/>
  <c r="AE49" i="29"/>
  <c r="Z49" i="29"/>
  <c r="AE115" i="29"/>
  <c r="T115" i="29"/>
  <c r="AB44" i="29"/>
  <c r="T44" i="29"/>
  <c r="AA44" i="29"/>
  <c r="AE44" i="29"/>
  <c r="Z44" i="29"/>
  <c r="Y44" i="29"/>
  <c r="AA66" i="29"/>
  <c r="Z66" i="29"/>
  <c r="AE66" i="29"/>
  <c r="Y66" i="29"/>
  <c r="T66" i="29"/>
  <c r="AB66" i="29"/>
  <c r="AE69" i="29"/>
  <c r="T69" i="29"/>
  <c r="T59" i="29"/>
  <c r="AE59" i="29"/>
  <c r="AE75" i="29"/>
  <c r="T75" i="29"/>
  <c r="T86" i="29"/>
  <c r="AE86" i="29"/>
  <c r="AE120" i="29"/>
  <c r="T120" i="29"/>
  <c r="T77" i="29"/>
  <c r="AE77" i="29"/>
  <c r="AE95" i="29"/>
  <c r="T95" i="29"/>
  <c r="T96" i="29"/>
  <c r="AE96" i="29"/>
  <c r="AE112" i="29"/>
  <c r="T112" i="29"/>
  <c r="AE133" i="29"/>
  <c r="T133" i="29"/>
  <c r="T155" i="29"/>
  <c r="AE155" i="29"/>
  <c r="T111" i="29"/>
  <c r="AE111" i="29"/>
  <c r="AE147" i="29"/>
  <c r="T147" i="29"/>
  <c r="AE126" i="29"/>
  <c r="T126" i="29"/>
  <c r="T137" i="29"/>
  <c r="AE137" i="29"/>
  <c r="T158" i="29"/>
  <c r="AE158" i="29"/>
  <c r="T136" i="29"/>
  <c r="AE136" i="29"/>
  <c r="AE143" i="29"/>
  <c r="T143" i="29"/>
  <c r="T131" i="29"/>
  <c r="AE131" i="29"/>
  <c r="T142" i="29"/>
  <c r="AE142" i="29"/>
  <c r="AE153" i="29"/>
  <c r="T153" i="29"/>
  <c r="AE163" i="29"/>
  <c r="T163" i="29"/>
  <c r="T144" i="29"/>
  <c r="AE144" i="29"/>
  <c r="AE157" i="29"/>
  <c r="T157" i="29"/>
  <c r="AE181" i="29"/>
  <c r="T181" i="29"/>
  <c r="T205" i="29"/>
  <c r="AE205" i="29"/>
  <c r="T160" i="29"/>
  <c r="AE160" i="29"/>
  <c r="T162" i="29"/>
  <c r="AE162" i="29"/>
  <c r="T164" i="29"/>
  <c r="AE164" i="29"/>
  <c r="T166" i="29"/>
  <c r="AE166" i="29"/>
  <c r="AE168" i="29"/>
  <c r="T168" i="29"/>
  <c r="T176" i="29"/>
  <c r="AE176" i="29"/>
  <c r="AE184" i="29"/>
  <c r="T184" i="29"/>
  <c r="AE195" i="29"/>
  <c r="T195" i="29"/>
  <c r="AE186" i="29"/>
  <c r="T186" i="29"/>
  <c r="AE194" i="29"/>
  <c r="T194" i="29"/>
  <c r="T185" i="29"/>
  <c r="AE185" i="29"/>
  <c r="AE207" i="29"/>
  <c r="T207" i="29"/>
  <c r="T201" i="29"/>
  <c r="AE201" i="29"/>
  <c r="T208" i="29"/>
  <c r="AE208" i="29"/>
  <c r="H9" i="29"/>
  <c r="B9" i="29"/>
  <c r="T196" i="29"/>
  <c r="AE196" i="29"/>
  <c r="AA40" i="29"/>
  <c r="AE40" i="29"/>
  <c r="Z40" i="29"/>
  <c r="Y40" i="29"/>
  <c r="T40" i="29"/>
  <c r="AB40" i="29"/>
  <c r="AE23" i="29"/>
  <c r="AJ23" i="29"/>
  <c r="T23" i="29"/>
  <c r="H8" i="29"/>
  <c r="B8" i="29"/>
  <c r="AE56" i="29"/>
  <c r="T56" i="29"/>
  <c r="AE11" i="29"/>
  <c r="AJ11" i="29"/>
  <c r="T11" i="29"/>
  <c r="AE9" i="29"/>
  <c r="AJ9" i="29"/>
  <c r="T9" i="29"/>
  <c r="AE46" i="29"/>
  <c r="T46" i="29"/>
  <c r="AE76" i="29"/>
  <c r="T76" i="29"/>
  <c r="T37" i="29"/>
  <c r="AE37" i="29"/>
  <c r="T101" i="29"/>
  <c r="AE101" i="29"/>
  <c r="AB35" i="29"/>
  <c r="T35" i="29"/>
  <c r="AA35" i="29"/>
  <c r="AE35" i="29"/>
  <c r="Z35" i="29"/>
  <c r="Y35" i="29"/>
  <c r="AB41" i="29"/>
  <c r="T41" i="29"/>
  <c r="AA41" i="29"/>
  <c r="AE41" i="29"/>
  <c r="Z41" i="29"/>
  <c r="Y41" i="29"/>
  <c r="AB52" i="29"/>
  <c r="T52" i="29"/>
  <c r="AA52" i="29"/>
  <c r="AE52" i="29"/>
  <c r="Z52" i="29"/>
  <c r="Y52" i="29"/>
  <c r="AE57" i="29"/>
  <c r="T57" i="29"/>
  <c r="AE62" i="29"/>
  <c r="T62" i="29"/>
  <c r="AE73" i="29"/>
  <c r="T73" i="29"/>
  <c r="T67" i="29"/>
  <c r="AE67" i="29"/>
  <c r="AE83" i="29"/>
  <c r="T83" i="29"/>
  <c r="T78" i="29"/>
  <c r="AE78" i="29"/>
  <c r="AE91" i="29"/>
  <c r="T91" i="29"/>
  <c r="T85" i="29"/>
  <c r="AE85" i="29"/>
  <c r="AE104" i="29"/>
  <c r="T104" i="29"/>
  <c r="T121" i="29"/>
  <c r="AE121" i="29"/>
  <c r="T103" i="29"/>
  <c r="AE103" i="29"/>
  <c r="AE140" i="29"/>
  <c r="T140" i="29"/>
  <c r="T106" i="29"/>
  <c r="AE106" i="29"/>
  <c r="AE117" i="29"/>
  <c r="T117" i="29"/>
  <c r="T118" i="29"/>
  <c r="AE118" i="29"/>
  <c r="AE134" i="29"/>
  <c r="T134" i="29"/>
  <c r="T128" i="29"/>
  <c r="AE128" i="29"/>
  <c r="AE139" i="29"/>
  <c r="T139" i="29"/>
  <c r="T123" i="29"/>
  <c r="AE123" i="29"/>
  <c r="AE154" i="29"/>
  <c r="T154" i="29"/>
  <c r="AE150" i="29"/>
  <c r="T150" i="29"/>
  <c r="AE156" i="29"/>
  <c r="T156" i="29"/>
  <c r="AE167" i="29"/>
  <c r="T167" i="29"/>
  <c r="T145" i="29"/>
  <c r="AE145" i="29"/>
  <c r="T152" i="29"/>
  <c r="AE152" i="29"/>
  <c r="T175" i="29"/>
  <c r="AE175" i="29"/>
  <c r="AE172" i="29"/>
  <c r="T172" i="29"/>
  <c r="T182" i="29"/>
  <c r="AE182" i="29"/>
  <c r="AE191" i="29"/>
  <c r="T191" i="29"/>
  <c r="T193" i="29"/>
  <c r="AE193" i="29"/>
  <c r="T192" i="29"/>
  <c r="AE192" i="29"/>
  <c r="T204" i="29"/>
  <c r="AE204" i="29"/>
  <c r="AE202" i="29"/>
  <c r="T202" i="29"/>
  <c r="J9" i="29"/>
  <c r="A9" i="29"/>
  <c r="AE80" i="29"/>
  <c r="T80" i="29"/>
  <c r="AE51" i="29"/>
  <c r="T51" i="29"/>
  <c r="AZ30" i="29"/>
  <c r="AE68" i="29"/>
  <c r="T68" i="29"/>
  <c r="AE64" i="29"/>
  <c r="T64" i="29"/>
  <c r="T14" i="29"/>
  <c r="AE14" i="29"/>
  <c r="AJ14" i="29"/>
  <c r="T20" i="29"/>
  <c r="AE20" i="29"/>
  <c r="AJ20" i="29"/>
  <c r="T28" i="29"/>
  <c r="AE28" i="29"/>
  <c r="AE39" i="29"/>
  <c r="T39" i="29"/>
  <c r="T53" i="29"/>
  <c r="AE53" i="29"/>
  <c r="AE93" i="29"/>
  <c r="T93" i="29"/>
  <c r="T48" i="29"/>
  <c r="AE48" i="29"/>
  <c r="AE61" i="29"/>
  <c r="T61" i="29"/>
  <c r="AE70" i="29"/>
  <c r="T70" i="29"/>
  <c r="AE84" i="29"/>
  <c r="T84" i="29"/>
  <c r="AB63" i="29"/>
  <c r="T63" i="29"/>
  <c r="AE63" i="29"/>
  <c r="Y63" i="29"/>
  <c r="AA63" i="29"/>
  <c r="Z63" i="29"/>
  <c r="AE79" i="29"/>
  <c r="T79" i="29"/>
  <c r="AE97" i="29"/>
  <c r="T97" i="29"/>
  <c r="T90" i="29"/>
  <c r="AE90" i="29"/>
  <c r="T81" i="29"/>
  <c r="AE81" i="29"/>
  <c r="AE100" i="29"/>
  <c r="T100" i="29"/>
  <c r="AE129" i="29"/>
  <c r="T129" i="29"/>
  <c r="T102" i="29"/>
  <c r="AE102" i="29"/>
  <c r="AE116" i="29"/>
  <c r="T116" i="29"/>
  <c r="T114" i="29"/>
  <c r="AE114" i="29"/>
  <c r="AE130" i="29"/>
  <c r="T130" i="29"/>
  <c r="T124" i="29"/>
  <c r="AE124" i="29"/>
  <c r="T135" i="29"/>
  <c r="AE135" i="29"/>
  <c r="AE146" i="29"/>
  <c r="T146" i="29"/>
  <c r="T148" i="29"/>
  <c r="AE148" i="29"/>
  <c r="AE170" i="29"/>
  <c r="T170" i="29"/>
  <c r="T169" i="29"/>
  <c r="AE169" i="29"/>
  <c r="T171" i="29"/>
  <c r="AE171" i="29"/>
  <c r="T173" i="29"/>
  <c r="AE173" i="29"/>
  <c r="AE180" i="29"/>
  <c r="T180" i="29"/>
  <c r="T179" i="29"/>
  <c r="AE179" i="29"/>
  <c r="AE187" i="29"/>
  <c r="T187" i="29"/>
  <c r="T178" i="29"/>
  <c r="AE178" i="29"/>
  <c r="T198" i="29"/>
  <c r="AE198" i="29"/>
  <c r="T189" i="29"/>
  <c r="AE189" i="29"/>
  <c r="AE199" i="29"/>
  <c r="T199" i="29"/>
  <c r="AE203" i="29"/>
  <c r="T203" i="29"/>
  <c r="T188" i="29"/>
  <c r="AE188" i="29"/>
  <c r="T197" i="29"/>
  <c r="AE197" i="29"/>
  <c r="AE206" i="29"/>
  <c r="T206" i="29"/>
  <c r="F11" i="29"/>
  <c r="R10" i="29"/>
  <c r="S10" i="29"/>
  <c r="AD10" i="29"/>
  <c r="AK11" i="32"/>
  <c r="AM10" i="29"/>
  <c r="I10" i="31"/>
  <c r="F10" i="31"/>
  <c r="R10" i="31"/>
  <c r="I10" i="32"/>
  <c r="F10" i="32"/>
  <c r="R10" i="32"/>
  <c r="S10" i="32"/>
  <c r="AD10" i="32"/>
  <c r="V6" i="32"/>
  <c r="V8" i="32"/>
  <c r="V9" i="32"/>
  <c r="W6" i="31"/>
  <c r="W8" i="31"/>
  <c r="X6" i="29"/>
  <c r="U6" i="29"/>
  <c r="AK8" i="29"/>
  <c r="AM8" i="29"/>
  <c r="AL8" i="29"/>
  <c r="W6" i="29"/>
  <c r="I10" i="33"/>
  <c r="AM11" i="33"/>
  <c r="AL11" i="33"/>
  <c r="AK11" i="33"/>
  <c r="BA28" i="33"/>
  <c r="AZ20" i="33"/>
  <c r="AZ28" i="33"/>
  <c r="AL9" i="33"/>
  <c r="AK9" i="33"/>
  <c r="AM9" i="33"/>
  <c r="BA26" i="33"/>
  <c r="AZ18" i="33"/>
  <c r="AZ26" i="33"/>
  <c r="W6" i="33"/>
  <c r="W8" i="33"/>
  <c r="AK8" i="33"/>
  <c r="AM8" i="33"/>
  <c r="AL8" i="33"/>
  <c r="AM10" i="33"/>
  <c r="AL10" i="33"/>
  <c r="AK10" i="33"/>
  <c r="H9" i="33"/>
  <c r="B9" i="33"/>
  <c r="U6" i="33"/>
  <c r="A9" i="33"/>
  <c r="J9" i="33"/>
  <c r="S10" i="33"/>
  <c r="AD10" i="33"/>
  <c r="BA27" i="33"/>
  <c r="AZ19" i="33"/>
  <c r="AZ27" i="33"/>
  <c r="V6" i="33"/>
  <c r="V8" i="33"/>
  <c r="X6" i="33"/>
  <c r="X8" i="33"/>
  <c r="BA27" i="32"/>
  <c r="AZ19" i="32"/>
  <c r="AZ27" i="32"/>
  <c r="AK19" i="32"/>
  <c r="AL19" i="32"/>
  <c r="AM19" i="32"/>
  <c r="U6" i="32"/>
  <c r="AM10" i="32"/>
  <c r="AL10" i="32"/>
  <c r="AK10" i="32"/>
  <c r="AL13" i="32"/>
  <c r="AM13" i="32"/>
  <c r="AK13" i="32"/>
  <c r="AL20" i="32"/>
  <c r="AK20" i="32"/>
  <c r="AM20" i="32"/>
  <c r="AM21" i="32"/>
  <c r="AL21" i="32"/>
  <c r="AK21" i="32"/>
  <c r="X6" i="32"/>
  <c r="X8" i="32"/>
  <c r="AZ18" i="32"/>
  <c r="AZ26" i="32"/>
  <c r="BA26" i="32"/>
  <c r="AL16" i="32"/>
  <c r="AM16" i="32"/>
  <c r="AK16" i="32"/>
  <c r="BA28" i="32"/>
  <c r="AZ20" i="32"/>
  <c r="AZ28" i="32"/>
  <c r="AK12" i="32"/>
  <c r="AM12" i="32"/>
  <c r="AL12" i="32"/>
  <c r="AL14" i="32"/>
  <c r="AK14" i="32"/>
  <c r="AM14" i="32"/>
  <c r="AL9" i="32"/>
  <c r="AK9" i="32"/>
  <c r="AM9" i="32"/>
  <c r="AK8" i="32"/>
  <c r="AL8" i="32"/>
  <c r="AM8" i="32"/>
  <c r="AK15" i="32"/>
  <c r="AL15" i="32"/>
  <c r="AM15" i="32"/>
  <c r="AM17" i="32"/>
  <c r="AL17" i="32"/>
  <c r="AK17" i="32"/>
  <c r="W6" i="32"/>
  <c r="W8" i="32"/>
  <c r="I11" i="29"/>
  <c r="W9" i="31"/>
  <c r="AM15" i="31"/>
  <c r="AL15" i="31"/>
  <c r="AK15" i="31"/>
  <c r="AM22" i="31"/>
  <c r="AL22" i="31"/>
  <c r="AK22" i="31"/>
  <c r="U6" i="31"/>
  <c r="AK17" i="31"/>
  <c r="AM17" i="31"/>
  <c r="AL17" i="31"/>
  <c r="H9" i="31"/>
  <c r="B9" i="31"/>
  <c r="AL11" i="31"/>
  <c r="AK11" i="31"/>
  <c r="AM11" i="31"/>
  <c r="AM20" i="31"/>
  <c r="AL20" i="31"/>
  <c r="AK20" i="31"/>
  <c r="AK21" i="31"/>
  <c r="AM21" i="31"/>
  <c r="AL21" i="31"/>
  <c r="S10" i="31"/>
  <c r="AD10" i="31"/>
  <c r="AM8" i="31"/>
  <c r="AL8" i="31"/>
  <c r="AK8" i="31"/>
  <c r="BA28" i="31"/>
  <c r="AZ20" i="31"/>
  <c r="AZ28" i="31"/>
  <c r="AM23" i="31"/>
  <c r="AL23" i="31"/>
  <c r="AK23" i="31"/>
  <c r="AK10" i="31"/>
  <c r="AM10" i="31"/>
  <c r="AL10" i="31"/>
  <c r="AL18" i="31"/>
  <c r="AK18" i="31"/>
  <c r="AM18" i="31"/>
  <c r="BA26" i="31"/>
  <c r="AZ18" i="31"/>
  <c r="AZ26" i="31"/>
  <c r="J9" i="31"/>
  <c r="A9" i="31"/>
  <c r="AK25" i="31"/>
  <c r="AM25" i="31"/>
  <c r="AL25" i="31"/>
  <c r="V6" i="31"/>
  <c r="V8" i="31"/>
  <c r="X6" i="31"/>
  <c r="X8" i="31"/>
  <c r="AM12" i="31"/>
  <c r="AL12" i="31"/>
  <c r="AK12" i="31"/>
  <c r="AM14" i="31"/>
  <c r="AL14" i="31"/>
  <c r="AK14" i="31"/>
  <c r="AM13" i="31"/>
  <c r="AL13" i="31"/>
  <c r="AK13" i="31"/>
  <c r="AM19" i="31"/>
  <c r="AL19" i="31"/>
  <c r="AK19" i="31"/>
  <c r="AK13" i="29"/>
  <c r="AL13" i="29"/>
  <c r="AM13" i="29"/>
  <c r="AL17" i="29"/>
  <c r="AM17" i="29"/>
  <c r="AK17" i="29"/>
  <c r="AK19" i="29"/>
  <c r="AM19" i="29"/>
  <c r="AL19" i="29"/>
  <c r="AL25" i="29"/>
  <c r="AK25" i="29"/>
  <c r="AM25" i="29"/>
  <c r="AZ19" i="29"/>
  <c r="AZ27" i="29"/>
  <c r="BA27" i="29"/>
  <c r="V6" i="29"/>
  <c r="V8" i="29"/>
  <c r="AM23" i="29"/>
  <c r="AL23" i="29"/>
  <c r="AK23" i="29"/>
  <c r="AL21" i="29"/>
  <c r="AM21" i="29"/>
  <c r="AK21" i="29"/>
  <c r="J10" i="29"/>
  <c r="A10" i="29"/>
  <c r="AK20" i="29"/>
  <c r="AL20" i="29"/>
  <c r="AM20" i="29"/>
  <c r="AM11" i="29"/>
  <c r="AL11" i="29"/>
  <c r="AK11" i="29"/>
  <c r="AK22" i="29"/>
  <c r="AM22" i="29"/>
  <c r="AL22" i="29"/>
  <c r="H10" i="29"/>
  <c r="B10" i="29"/>
  <c r="F12" i="29"/>
  <c r="S11" i="29"/>
  <c r="AD11" i="29"/>
  <c r="R11" i="29"/>
  <c r="AK14" i="29"/>
  <c r="AL14" i="29"/>
  <c r="AM14" i="29"/>
  <c r="AK9" i="29"/>
  <c r="AL9" i="29"/>
  <c r="AM9" i="29"/>
  <c r="AK24" i="29"/>
  <c r="AM24" i="29"/>
  <c r="AL24" i="29"/>
  <c r="AK16" i="29"/>
  <c r="AM16" i="29"/>
  <c r="AL16" i="29"/>
  <c r="AK12" i="29"/>
  <c r="AM12" i="29"/>
  <c r="AL12" i="29"/>
  <c r="AM18" i="29"/>
  <c r="AL18" i="29"/>
  <c r="AK18" i="29"/>
  <c r="BA28" i="29"/>
  <c r="AZ20" i="29"/>
  <c r="AZ28" i="29"/>
  <c r="F11" i="31"/>
  <c r="R11" i="31"/>
  <c r="I11" i="31"/>
  <c r="B10" i="32"/>
  <c r="H10" i="32"/>
  <c r="A10" i="32"/>
  <c r="J10" i="32"/>
  <c r="I11" i="32"/>
  <c r="F11" i="32"/>
  <c r="R11" i="32"/>
  <c r="S11" i="32"/>
  <c r="AD11" i="32"/>
  <c r="I11" i="33"/>
  <c r="V9" i="33"/>
  <c r="V10" i="33"/>
  <c r="H10" i="33"/>
  <c r="B10" i="33"/>
  <c r="S11" i="33"/>
  <c r="AD11" i="33"/>
  <c r="W9" i="33"/>
  <c r="A10" i="33"/>
  <c r="J10" i="33"/>
  <c r="X9" i="33"/>
  <c r="X10" i="33"/>
  <c r="U8" i="33"/>
  <c r="U8" i="32"/>
  <c r="X9" i="32"/>
  <c r="X10" i="32"/>
  <c r="W9" i="32"/>
  <c r="W10" i="32"/>
  <c r="V10" i="32"/>
  <c r="V11" i="32"/>
  <c r="I12" i="29"/>
  <c r="X9" i="31"/>
  <c r="X10" i="31"/>
  <c r="X11" i="31"/>
  <c r="V9" i="31"/>
  <c r="V11" i="31"/>
  <c r="V10" i="31"/>
  <c r="S11" i="31"/>
  <c r="AD11" i="31"/>
  <c r="H10" i="31"/>
  <c r="B10" i="31"/>
  <c r="U8" i="31"/>
  <c r="W10" i="31"/>
  <c r="A10" i="31"/>
  <c r="J10" i="31"/>
  <c r="S12" i="29"/>
  <c r="AD12" i="29"/>
  <c r="R12" i="29"/>
  <c r="F13" i="29"/>
  <c r="V9" i="29"/>
  <c r="A11" i="29"/>
  <c r="J11" i="29"/>
  <c r="M8" i="29"/>
  <c r="H11" i="29"/>
  <c r="B11" i="29"/>
  <c r="B11" i="32"/>
  <c r="H11" i="32"/>
  <c r="F12" i="31"/>
  <c r="R12" i="31"/>
  <c r="I12" i="31"/>
  <c r="A11" i="32"/>
  <c r="J11" i="32"/>
  <c r="F12" i="32"/>
  <c r="R12" i="32"/>
  <c r="I12" i="32"/>
  <c r="S12" i="32"/>
  <c r="AD12" i="32"/>
  <c r="W10" i="33"/>
  <c r="W11" i="33"/>
  <c r="V11" i="33"/>
  <c r="I12" i="33"/>
  <c r="S12" i="33"/>
  <c r="AD12" i="33"/>
  <c r="J11" i="33"/>
  <c r="A11" i="33"/>
  <c r="M8" i="33"/>
  <c r="L8" i="33"/>
  <c r="U9" i="33"/>
  <c r="U10" i="33"/>
  <c r="X11" i="33"/>
  <c r="X12" i="33"/>
  <c r="H11" i="33"/>
  <c r="B11" i="33"/>
  <c r="W11" i="32"/>
  <c r="W12" i="32"/>
  <c r="M8" i="32"/>
  <c r="L8" i="32"/>
  <c r="U9" i="32"/>
  <c r="U10" i="32"/>
  <c r="X11" i="32"/>
  <c r="V12" i="32"/>
  <c r="I13" i="29"/>
  <c r="V13" i="31"/>
  <c r="V12" i="31"/>
  <c r="V14" i="31"/>
  <c r="M8" i="31"/>
  <c r="L8" i="31"/>
  <c r="U9" i="31"/>
  <c r="A11" i="31"/>
  <c r="J11" i="31"/>
  <c r="S12" i="31"/>
  <c r="AD12" i="31"/>
  <c r="H11" i="31"/>
  <c r="B11" i="31"/>
  <c r="W11" i="31"/>
  <c r="X12" i="31"/>
  <c r="B12" i="29"/>
  <c r="H12" i="29"/>
  <c r="V10" i="29"/>
  <c r="J12" i="29"/>
  <c r="A12" i="29"/>
  <c r="M10" i="29"/>
  <c r="M9" i="29"/>
  <c r="Q9" i="29"/>
  <c r="R13" i="29"/>
  <c r="F14" i="29"/>
  <c r="S13" i="29"/>
  <c r="AD13" i="29"/>
  <c r="I13" i="31"/>
  <c r="F13" i="31"/>
  <c r="R13" i="31"/>
  <c r="F13" i="32"/>
  <c r="R13" i="32"/>
  <c r="I13" i="32"/>
  <c r="S13" i="32"/>
  <c r="AD13" i="32"/>
  <c r="H12" i="32"/>
  <c r="B12" i="32"/>
  <c r="J12" i="32"/>
  <c r="A12" i="32"/>
  <c r="V12" i="33"/>
  <c r="V13" i="33"/>
  <c r="W13" i="33"/>
  <c r="W12" i="33"/>
  <c r="I13" i="33"/>
  <c r="S13" i="33"/>
  <c r="AD13" i="33"/>
  <c r="H12" i="33"/>
  <c r="B12" i="33"/>
  <c r="L9" i="33"/>
  <c r="M9" i="33"/>
  <c r="Q9" i="33"/>
  <c r="U11" i="33"/>
  <c r="X13" i="33"/>
  <c r="M10" i="33"/>
  <c r="L10" i="33"/>
  <c r="A12" i="33"/>
  <c r="J12" i="33"/>
  <c r="M10" i="32"/>
  <c r="L10" i="32"/>
  <c r="Q9" i="32"/>
  <c r="X12" i="32"/>
  <c r="X13" i="32"/>
  <c r="W13" i="32"/>
  <c r="BB29" i="32"/>
  <c r="L9" i="32"/>
  <c r="M9" i="32"/>
  <c r="U11" i="32"/>
  <c r="V13" i="32"/>
  <c r="I14" i="29"/>
  <c r="H12" i="31"/>
  <c r="B12" i="31"/>
  <c r="Q9" i="31"/>
  <c r="S13" i="31"/>
  <c r="AD13" i="31"/>
  <c r="W12" i="31"/>
  <c r="A12" i="31"/>
  <c r="J12" i="31"/>
  <c r="V15" i="31"/>
  <c r="X13" i="31"/>
  <c r="M9" i="31"/>
  <c r="L9" i="31"/>
  <c r="Q10" i="31"/>
  <c r="U10" i="31"/>
  <c r="X14" i="31"/>
  <c r="R14" i="29"/>
  <c r="F15" i="29"/>
  <c r="S14" i="29"/>
  <c r="AD14" i="29"/>
  <c r="BB29" i="29"/>
  <c r="M11" i="29"/>
  <c r="A13" i="29"/>
  <c r="J13" i="29"/>
  <c r="H13" i="29"/>
  <c r="B13" i="29"/>
  <c r="Q10" i="29"/>
  <c r="Q11" i="29"/>
  <c r="M12" i="29"/>
  <c r="V11" i="29"/>
  <c r="I14" i="32"/>
  <c r="F14" i="32"/>
  <c r="R14" i="32"/>
  <c r="S14" i="32"/>
  <c r="AD14" i="32"/>
  <c r="I14" i="31"/>
  <c r="F14" i="31"/>
  <c r="R14" i="31"/>
  <c r="H13" i="32"/>
  <c r="B13" i="32"/>
  <c r="J13" i="32"/>
  <c r="A13" i="32"/>
  <c r="Q10" i="32"/>
  <c r="Q11" i="32"/>
  <c r="V14" i="33"/>
  <c r="V15" i="33"/>
  <c r="V16" i="33"/>
  <c r="AM13" i="33"/>
  <c r="AL13" i="33"/>
  <c r="AK13" i="33"/>
  <c r="W14" i="33"/>
  <c r="BB29" i="33"/>
  <c r="W15" i="33"/>
  <c r="AK12" i="33"/>
  <c r="AM12" i="33"/>
  <c r="AL12" i="33"/>
  <c r="I14" i="33"/>
  <c r="A13" i="33"/>
  <c r="J13" i="33"/>
  <c r="H13" i="33"/>
  <c r="B13" i="33"/>
  <c r="W16" i="33"/>
  <c r="M11" i="33"/>
  <c r="L11" i="33"/>
  <c r="U12" i="33"/>
  <c r="Q10" i="33"/>
  <c r="Q11" i="33"/>
  <c r="S14" i="33"/>
  <c r="AD14" i="33"/>
  <c r="X14" i="33"/>
  <c r="V14" i="32"/>
  <c r="V15" i="32"/>
  <c r="U12" i="32"/>
  <c r="W14" i="32"/>
  <c r="X14" i="32"/>
  <c r="M11" i="32"/>
  <c r="L11" i="32"/>
  <c r="I15" i="29"/>
  <c r="M10" i="31"/>
  <c r="L10" i="31"/>
  <c r="U11" i="31"/>
  <c r="W13" i="31"/>
  <c r="BB29" i="31"/>
  <c r="S14" i="31"/>
  <c r="AD14" i="31"/>
  <c r="V16" i="31"/>
  <c r="X15" i="31"/>
  <c r="H13" i="31"/>
  <c r="B13" i="31"/>
  <c r="V17" i="31"/>
  <c r="X16" i="31"/>
  <c r="J13" i="31"/>
  <c r="A13" i="31"/>
  <c r="M13" i="29"/>
  <c r="S15" i="29"/>
  <c r="AD15" i="29"/>
  <c r="R15" i="29"/>
  <c r="F16" i="29"/>
  <c r="V12" i="29"/>
  <c r="Q12" i="29"/>
  <c r="Q13" i="29"/>
  <c r="A14" i="29"/>
  <c r="J14" i="29"/>
  <c r="B14" i="29"/>
  <c r="H14" i="29"/>
  <c r="H14" i="32"/>
  <c r="B14" i="32"/>
  <c r="I15" i="31"/>
  <c r="F15" i="31"/>
  <c r="R15" i="31"/>
  <c r="A14" i="32"/>
  <c r="J14" i="32"/>
  <c r="I15" i="32"/>
  <c r="F15" i="32"/>
  <c r="R15" i="32"/>
  <c r="S15" i="32"/>
  <c r="AD15" i="32"/>
  <c r="AL16" i="33"/>
  <c r="AK16" i="33"/>
  <c r="AM16" i="33"/>
  <c r="AK15" i="33"/>
  <c r="AM15" i="33"/>
  <c r="AL15" i="33"/>
  <c r="AM14" i="33"/>
  <c r="AL14" i="33"/>
  <c r="AK14" i="33"/>
  <c r="I15" i="33"/>
  <c r="A14" i="33"/>
  <c r="J14" i="33"/>
  <c r="M12" i="33"/>
  <c r="L12" i="33"/>
  <c r="U13" i="33"/>
  <c r="W17" i="33"/>
  <c r="H14" i="33"/>
  <c r="B14" i="33"/>
  <c r="X15" i="33"/>
  <c r="X16" i="33"/>
  <c r="X17" i="33"/>
  <c r="S15" i="33"/>
  <c r="AD15" i="33"/>
  <c r="Q12" i="33"/>
  <c r="V17" i="33"/>
  <c r="M12" i="32"/>
  <c r="L12" i="32"/>
  <c r="U13" i="32"/>
  <c r="W16" i="32"/>
  <c r="W15" i="32"/>
  <c r="Q12" i="32"/>
  <c r="V16" i="32"/>
  <c r="X15" i="32"/>
  <c r="I16" i="29"/>
  <c r="L11" i="31"/>
  <c r="M11" i="31"/>
  <c r="V18" i="31"/>
  <c r="V20" i="31"/>
  <c r="J14" i="31"/>
  <c r="A14" i="31"/>
  <c r="W14" i="31"/>
  <c r="W15" i="31"/>
  <c r="U12" i="31"/>
  <c r="U13" i="31"/>
  <c r="X17" i="31"/>
  <c r="V19" i="31"/>
  <c r="Q11" i="31"/>
  <c r="H14" i="31"/>
  <c r="B14" i="31"/>
  <c r="S15" i="31"/>
  <c r="AD15" i="31"/>
  <c r="R16" i="29"/>
  <c r="S16" i="29"/>
  <c r="AD16" i="29"/>
  <c r="F17" i="29"/>
  <c r="Q14" i="29"/>
  <c r="J15" i="29"/>
  <c r="A15" i="29"/>
  <c r="V13" i="29"/>
  <c r="M15" i="29"/>
  <c r="B15" i="29"/>
  <c r="H15" i="29"/>
  <c r="M14" i="29"/>
  <c r="B15" i="32"/>
  <c r="H15" i="32"/>
  <c r="F16" i="32"/>
  <c r="R16" i="32"/>
  <c r="I16" i="32"/>
  <c r="S16" i="32"/>
  <c r="AD16" i="32"/>
  <c r="A15" i="32"/>
  <c r="J15" i="32"/>
  <c r="M17" i="29"/>
  <c r="F16" i="31"/>
  <c r="I16" i="31"/>
  <c r="X18" i="33"/>
  <c r="X19" i="33"/>
  <c r="X20" i="33"/>
  <c r="X21" i="33"/>
  <c r="X22" i="33"/>
  <c r="X23" i="33"/>
  <c r="X24" i="33"/>
  <c r="X25" i="33"/>
  <c r="X26" i="33"/>
  <c r="X27" i="33"/>
  <c r="X28" i="33"/>
  <c r="AK17" i="33"/>
  <c r="AM17" i="33"/>
  <c r="AL17" i="33"/>
  <c r="W18" i="33"/>
  <c r="I16" i="33"/>
  <c r="V18" i="33"/>
  <c r="X29" i="33"/>
  <c r="X30" i="33"/>
  <c r="X31" i="33"/>
  <c r="X32" i="33"/>
  <c r="X33" i="33"/>
  <c r="X34" i="33"/>
  <c r="X35" i="33"/>
  <c r="X36" i="33"/>
  <c r="X37" i="33"/>
  <c r="X38" i="33"/>
  <c r="X39" i="33"/>
  <c r="X40" i="33"/>
  <c r="X41" i="33"/>
  <c r="X42" i="33"/>
  <c r="X43" i="33"/>
  <c r="X44" i="33"/>
  <c r="X45" i="33"/>
  <c r="X46" i="33"/>
  <c r="X47" i="33"/>
  <c r="X48" i="33"/>
  <c r="X49" i="33"/>
  <c r="W19" i="33"/>
  <c r="A15" i="33"/>
  <c r="J15" i="33"/>
  <c r="L13" i="33"/>
  <c r="M13" i="33"/>
  <c r="U14" i="33"/>
  <c r="U15" i="33"/>
  <c r="S16" i="33"/>
  <c r="AD16" i="33"/>
  <c r="H15" i="33"/>
  <c r="B15" i="33"/>
  <c r="X50" i="33"/>
  <c r="X51" i="33"/>
  <c r="X52" i="33"/>
  <c r="X53" i="33"/>
  <c r="X54" i="33"/>
  <c r="X55" i="33"/>
  <c r="X56" i="33"/>
  <c r="X57" i="33"/>
  <c r="X58" i="33"/>
  <c r="X59" i="33"/>
  <c r="X60" i="33"/>
  <c r="X61" i="33"/>
  <c r="X62" i="33"/>
  <c r="X63" i="33"/>
  <c r="X64" i="33"/>
  <c r="X65" i="33"/>
  <c r="X66" i="33"/>
  <c r="X67" i="33"/>
  <c r="X68" i="33"/>
  <c r="X69" i="33"/>
  <c r="X70" i="33"/>
  <c r="X71" i="33"/>
  <c r="X72" i="33"/>
  <c r="X73" i="33"/>
  <c r="X74" i="33"/>
  <c r="X75" i="33"/>
  <c r="X76" i="33"/>
  <c r="X77" i="33"/>
  <c r="X78" i="33"/>
  <c r="X79" i="33"/>
  <c r="X80" i="33"/>
  <c r="X81" i="33"/>
  <c r="X82" i="33"/>
  <c r="X83" i="33"/>
  <c r="X84" i="33"/>
  <c r="X85" i="33"/>
  <c r="X86" i="33"/>
  <c r="X87" i="33"/>
  <c r="X88" i="33"/>
  <c r="X89" i="33"/>
  <c r="X90" i="33"/>
  <c r="X91" i="33"/>
  <c r="X92" i="33"/>
  <c r="X93" i="33"/>
  <c r="X94" i="33"/>
  <c r="X95" i="33"/>
  <c r="X96" i="33"/>
  <c r="X97" i="33"/>
  <c r="X98" i="33"/>
  <c r="X99" i="33"/>
  <c r="X100" i="33"/>
  <c r="X101" i="33"/>
  <c r="X102" i="33"/>
  <c r="X103" i="33"/>
  <c r="X104" i="33"/>
  <c r="X105" i="33"/>
  <c r="X106" i="33"/>
  <c r="X107" i="33"/>
  <c r="X108" i="33"/>
  <c r="X109" i="33"/>
  <c r="X110" i="33"/>
  <c r="X111" i="33"/>
  <c r="X112" i="33"/>
  <c r="X113" i="33"/>
  <c r="X114" i="33"/>
  <c r="X115" i="33"/>
  <c r="X116" i="33"/>
  <c r="X117" i="33"/>
  <c r="X118" i="33"/>
  <c r="X119" i="33"/>
  <c r="X120" i="33"/>
  <c r="X121" i="33"/>
  <c r="X122" i="33"/>
  <c r="X123" i="33"/>
  <c r="X124" i="33"/>
  <c r="X125" i="33"/>
  <c r="X126" i="33"/>
  <c r="X127" i="33"/>
  <c r="X128" i="33"/>
  <c r="X129" i="33"/>
  <c r="X130" i="33"/>
  <c r="X131" i="33"/>
  <c r="X132" i="33"/>
  <c r="X133" i="33"/>
  <c r="X134" i="33"/>
  <c r="X135" i="33"/>
  <c r="X136" i="33"/>
  <c r="X137" i="33"/>
  <c r="X138" i="33"/>
  <c r="X139" i="33"/>
  <c r="X140" i="33"/>
  <c r="X141" i="33"/>
  <c r="X142" i="33"/>
  <c r="X143" i="33"/>
  <c r="X144" i="33"/>
  <c r="X145" i="33"/>
  <c r="X146" i="33"/>
  <c r="X147" i="33"/>
  <c r="X148" i="33"/>
  <c r="X149" i="33"/>
  <c r="X150" i="33"/>
  <c r="X151" i="33"/>
  <c r="X152" i="33"/>
  <c r="X153" i="33"/>
  <c r="X154" i="33"/>
  <c r="X155" i="33"/>
  <c r="X156" i="33"/>
  <c r="X157" i="33"/>
  <c r="X158" i="33"/>
  <c r="X159" i="33"/>
  <c r="X160" i="33"/>
  <c r="X161" i="33"/>
  <c r="X162" i="33"/>
  <c r="X163" i="33"/>
  <c r="X164" i="33"/>
  <c r="X165" i="33"/>
  <c r="X166" i="33"/>
  <c r="X167" i="33"/>
  <c r="X168" i="33"/>
  <c r="X169" i="33"/>
  <c r="X170" i="33"/>
  <c r="X171" i="33"/>
  <c r="X172" i="33"/>
  <c r="X173" i="33"/>
  <c r="X174" i="33"/>
  <c r="X175" i="33"/>
  <c r="X176" i="33"/>
  <c r="X177" i="33"/>
  <c r="X178" i="33"/>
  <c r="X179" i="33"/>
  <c r="X180" i="33"/>
  <c r="X181" i="33"/>
  <c r="X182" i="33"/>
  <c r="X183" i="33"/>
  <c r="X184" i="33"/>
  <c r="X185" i="33"/>
  <c r="X186" i="33"/>
  <c r="X187" i="33"/>
  <c r="X188" i="33"/>
  <c r="X189" i="33"/>
  <c r="X190" i="33"/>
  <c r="X191" i="33"/>
  <c r="X192" i="33"/>
  <c r="X193" i="33"/>
  <c r="X194" i="33"/>
  <c r="X195" i="33"/>
  <c r="X196" i="33"/>
  <c r="X197" i="33"/>
  <c r="X198" i="33"/>
  <c r="X199" i="33"/>
  <c r="X200" i="33"/>
  <c r="X201" i="33"/>
  <c r="X202" i="33"/>
  <c r="X203" i="33"/>
  <c r="X204" i="33"/>
  <c r="X205" i="33"/>
  <c r="X206" i="33"/>
  <c r="X207" i="33"/>
  <c r="X208" i="33"/>
  <c r="Q13" i="33"/>
  <c r="W17" i="32"/>
  <c r="V17" i="32"/>
  <c r="V18" i="32"/>
  <c r="V19" i="32"/>
  <c r="V20" i="32"/>
  <c r="V21" i="32"/>
  <c r="V22" i="32"/>
  <c r="V23" i="32"/>
  <c r="V24" i="32"/>
  <c r="V25" i="32"/>
  <c r="V26" i="32"/>
  <c r="V27" i="32"/>
  <c r="V28" i="32"/>
  <c r="V29" i="32"/>
  <c r="V30" i="32"/>
  <c r="V31" i="32"/>
  <c r="V32" i="32"/>
  <c r="V33" i="32"/>
  <c r="V34" i="32"/>
  <c r="V35" i="32"/>
  <c r="V36" i="32"/>
  <c r="V37" i="32"/>
  <c r="V38" i="32"/>
  <c r="V39" i="32"/>
  <c r="V40" i="32"/>
  <c r="V41" i="32"/>
  <c r="V42" i="32"/>
  <c r="V43" i="32"/>
  <c r="V44" i="32"/>
  <c r="V45" i="32"/>
  <c r="V46" i="32"/>
  <c r="V47" i="32"/>
  <c r="V48" i="32"/>
  <c r="V49" i="32"/>
  <c r="V50" i="32"/>
  <c r="V51" i="32"/>
  <c r="V52" i="32"/>
  <c r="V53" i="32"/>
  <c r="V54" i="32"/>
  <c r="V55" i="32"/>
  <c r="V56" i="32"/>
  <c r="V57" i="32"/>
  <c r="V58" i="32"/>
  <c r="V59" i="32"/>
  <c r="V60" i="32"/>
  <c r="V61" i="32"/>
  <c r="V62" i="32"/>
  <c r="V63" i="32"/>
  <c r="V64" i="32"/>
  <c r="V65" i="32"/>
  <c r="V66" i="32"/>
  <c r="V67" i="32"/>
  <c r="V68" i="32"/>
  <c r="V69" i="32"/>
  <c r="V70" i="32"/>
  <c r="V71" i="32"/>
  <c r="V72" i="32"/>
  <c r="V73" i="32"/>
  <c r="V74" i="32"/>
  <c r="V75" i="32"/>
  <c r="V76" i="32"/>
  <c r="V77" i="32"/>
  <c r="V78" i="32"/>
  <c r="V79" i="32"/>
  <c r="V80" i="32"/>
  <c r="V81" i="32"/>
  <c r="V82" i="32"/>
  <c r="V83" i="32"/>
  <c r="V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109" i="32"/>
  <c r="V110" i="32"/>
  <c r="V111" i="32"/>
  <c r="V112" i="32"/>
  <c r="V113" i="32"/>
  <c r="V114" i="32"/>
  <c r="V115" i="32"/>
  <c r="V116" i="32"/>
  <c r="V117" i="32"/>
  <c r="V118" i="32"/>
  <c r="V119" i="32"/>
  <c r="V120" i="32"/>
  <c r="V121" i="32"/>
  <c r="V122" i="32"/>
  <c r="V123" i="32"/>
  <c r="V124" i="32"/>
  <c r="V125" i="32"/>
  <c r="V126" i="32"/>
  <c r="V127" i="32"/>
  <c r="V128" i="32"/>
  <c r="V129" i="32"/>
  <c r="V130" i="32"/>
  <c r="V131" i="32"/>
  <c r="V132" i="32"/>
  <c r="V133" i="32"/>
  <c r="V134" i="32"/>
  <c r="V135" i="32"/>
  <c r="V136" i="32"/>
  <c r="V137" i="32"/>
  <c r="V138" i="32"/>
  <c r="V139" i="32"/>
  <c r="V140" i="32"/>
  <c r="V141" i="32"/>
  <c r="V142" i="32"/>
  <c r="V143" i="32"/>
  <c r="V144" i="32"/>
  <c r="V145" i="32"/>
  <c r="V146" i="32"/>
  <c r="V147" i="32"/>
  <c r="V148" i="32"/>
  <c r="V149" i="32"/>
  <c r="V150" i="32"/>
  <c r="V151" i="32"/>
  <c r="V152" i="32"/>
  <c r="V153" i="32"/>
  <c r="V154" i="32"/>
  <c r="V155" i="32"/>
  <c r="V156" i="32"/>
  <c r="V157" i="32"/>
  <c r="V158" i="32"/>
  <c r="V159" i="32"/>
  <c r="V160" i="32"/>
  <c r="V161" i="32"/>
  <c r="V162" i="32"/>
  <c r="V163" i="32"/>
  <c r="V164" i="32"/>
  <c r="V165" i="32"/>
  <c r="V166" i="32"/>
  <c r="V167" i="32"/>
  <c r="V168" i="32"/>
  <c r="V169" i="32"/>
  <c r="V170" i="32"/>
  <c r="V171" i="32"/>
  <c r="V172" i="32"/>
  <c r="V173" i="32"/>
  <c r="V174" i="32"/>
  <c r="V175" i="32"/>
  <c r="V176" i="32"/>
  <c r="V177" i="32"/>
  <c r="V178" i="32"/>
  <c r="V179" i="32"/>
  <c r="V180" i="32"/>
  <c r="V181" i="32"/>
  <c r="V182" i="32"/>
  <c r="V183" i="32"/>
  <c r="V184" i="32"/>
  <c r="V185" i="32"/>
  <c r="V186" i="32"/>
  <c r="V187" i="32"/>
  <c r="V188" i="32"/>
  <c r="V189" i="32"/>
  <c r="V190" i="32"/>
  <c r="V191" i="32"/>
  <c r="V192" i="32"/>
  <c r="V193" i="32"/>
  <c r="V194" i="32"/>
  <c r="V195" i="32"/>
  <c r="V196" i="32"/>
  <c r="V197" i="32"/>
  <c r="V198" i="32"/>
  <c r="V199" i="32"/>
  <c r="V200" i="32"/>
  <c r="V201" i="32"/>
  <c r="V202" i="32"/>
  <c r="V203" i="32"/>
  <c r="V204" i="32"/>
  <c r="V205" i="32"/>
  <c r="V206" i="32"/>
  <c r="V207" i="32"/>
  <c r="V208" i="32"/>
  <c r="X16" i="32"/>
  <c r="L13" i="32"/>
  <c r="M13" i="32"/>
  <c r="U14" i="32"/>
  <c r="Q13" i="32"/>
  <c r="I17" i="29"/>
  <c r="W16" i="31"/>
  <c r="W17" i="31"/>
  <c r="W18" i="31"/>
  <c r="W19" i="31"/>
  <c r="W20" i="31"/>
  <c r="W21" i="31"/>
  <c r="W22" i="31"/>
  <c r="W23" i="31"/>
  <c r="W24" i="31"/>
  <c r="W25" i="31"/>
  <c r="W26" i="31"/>
  <c r="A15" i="31"/>
  <c r="J15" i="31"/>
  <c r="H15" i="31"/>
  <c r="B15" i="31"/>
  <c r="S16" i="31"/>
  <c r="AD16" i="31"/>
  <c r="R16" i="31"/>
  <c r="M12" i="31"/>
  <c r="L12" i="31"/>
  <c r="U14" i="31"/>
  <c r="Q12" i="31"/>
  <c r="X18" i="31"/>
  <c r="X19" i="31"/>
  <c r="X20" i="31"/>
  <c r="X21" i="31"/>
  <c r="X22" i="31"/>
  <c r="X23" i="31"/>
  <c r="X24" i="31"/>
  <c r="X25" i="31"/>
  <c r="X26" i="31"/>
  <c r="X27" i="31"/>
  <c r="X28" i="31"/>
  <c r="X29" i="31"/>
  <c r="X30" i="31"/>
  <c r="X31" i="31"/>
  <c r="X32" i="31"/>
  <c r="X33" i="31"/>
  <c r="X34" i="31"/>
  <c r="X35" i="31"/>
  <c r="X36" i="31"/>
  <c r="X37" i="31"/>
  <c r="X38" i="31"/>
  <c r="X39" i="31"/>
  <c r="X40" i="31"/>
  <c r="X41" i="31"/>
  <c r="X42" i="31"/>
  <c r="X43" i="31"/>
  <c r="X44" i="31"/>
  <c r="X45" i="31"/>
  <c r="X46" i="31"/>
  <c r="X47" i="31"/>
  <c r="X48" i="31"/>
  <c r="X49" i="31"/>
  <c r="X50" i="31"/>
  <c r="X51" i="31"/>
  <c r="X52" i="31"/>
  <c r="X53" i="31"/>
  <c r="X54" i="31"/>
  <c r="X55" i="31"/>
  <c r="X56" i="31"/>
  <c r="X57" i="31"/>
  <c r="X58" i="31"/>
  <c r="X59" i="31"/>
  <c r="X60" i="31"/>
  <c r="X61" i="31"/>
  <c r="X62" i="31"/>
  <c r="X63" i="31"/>
  <c r="X64" i="31"/>
  <c r="X65" i="31"/>
  <c r="X66" i="31"/>
  <c r="X67" i="31"/>
  <c r="X68" i="31"/>
  <c r="X69" i="31"/>
  <c r="X70" i="31"/>
  <c r="X71" i="31"/>
  <c r="X72" i="31"/>
  <c r="X73" i="31"/>
  <c r="X74" i="31"/>
  <c r="X75" i="31"/>
  <c r="X76" i="31"/>
  <c r="X77" i="31"/>
  <c r="X78" i="31"/>
  <c r="X79" i="31"/>
  <c r="X80" i="31"/>
  <c r="X81" i="31"/>
  <c r="X82" i="31"/>
  <c r="X83" i="31"/>
  <c r="X84" i="31"/>
  <c r="X85" i="31"/>
  <c r="X86" i="31"/>
  <c r="X87" i="31"/>
  <c r="X88" i="31"/>
  <c r="X89" i="31"/>
  <c r="X90" i="31"/>
  <c r="X91" i="31"/>
  <c r="X92" i="31"/>
  <c r="X93" i="31"/>
  <c r="X94" i="31"/>
  <c r="X95" i="31"/>
  <c r="X96" i="31"/>
  <c r="X97" i="31"/>
  <c r="X98" i="31"/>
  <c r="X99" i="31"/>
  <c r="X100" i="31"/>
  <c r="X101" i="31"/>
  <c r="X102" i="31"/>
  <c r="X103" i="31"/>
  <c r="X104" i="31"/>
  <c r="X105" i="31"/>
  <c r="X106" i="31"/>
  <c r="X107" i="31"/>
  <c r="X108" i="31"/>
  <c r="X109" i="31"/>
  <c r="X110" i="31"/>
  <c r="X111" i="31"/>
  <c r="X112" i="31"/>
  <c r="X113" i="31"/>
  <c r="X114" i="31"/>
  <c r="X115" i="31"/>
  <c r="X116" i="31"/>
  <c r="X117" i="31"/>
  <c r="X118" i="31"/>
  <c r="X119" i="31"/>
  <c r="X120" i="31"/>
  <c r="X121" i="31"/>
  <c r="X122" i="31"/>
  <c r="X123" i="31"/>
  <c r="X124" i="31"/>
  <c r="X125" i="31"/>
  <c r="X126" i="31"/>
  <c r="X127" i="31"/>
  <c r="X128" i="31"/>
  <c r="X129" i="31"/>
  <c r="X130" i="31"/>
  <c r="X131" i="31"/>
  <c r="X132" i="31"/>
  <c r="X133" i="31"/>
  <c r="X134" i="31"/>
  <c r="X135" i="31"/>
  <c r="X136" i="31"/>
  <c r="X137" i="31"/>
  <c r="X138" i="31"/>
  <c r="X139" i="31"/>
  <c r="X140" i="31"/>
  <c r="X141" i="31"/>
  <c r="X142" i="31"/>
  <c r="X143" i="31"/>
  <c r="X144" i="31"/>
  <c r="X145" i="31"/>
  <c r="X146" i="31"/>
  <c r="X147" i="31"/>
  <c r="X148" i="31"/>
  <c r="X149" i="31"/>
  <c r="X150" i="31"/>
  <c r="X151" i="31"/>
  <c r="X152" i="31"/>
  <c r="X153" i="31"/>
  <c r="X154" i="31"/>
  <c r="X155" i="31"/>
  <c r="X156" i="31"/>
  <c r="X157" i="31"/>
  <c r="X158" i="31"/>
  <c r="X159" i="31"/>
  <c r="X160" i="31"/>
  <c r="X161" i="31"/>
  <c r="X162" i="31"/>
  <c r="X163" i="31"/>
  <c r="X164" i="31"/>
  <c r="X165" i="31"/>
  <c r="X166" i="31"/>
  <c r="X167" i="31"/>
  <c r="X168" i="31"/>
  <c r="X169" i="31"/>
  <c r="X170" i="31"/>
  <c r="X171" i="31"/>
  <c r="X172" i="31"/>
  <c r="X173" i="31"/>
  <c r="X174" i="31"/>
  <c r="X175" i="31"/>
  <c r="X176" i="31"/>
  <c r="X177" i="31"/>
  <c r="X178" i="31"/>
  <c r="X179" i="31"/>
  <c r="X180" i="31"/>
  <c r="X181" i="31"/>
  <c r="X182" i="31"/>
  <c r="X183" i="31"/>
  <c r="X184" i="31"/>
  <c r="X185" i="31"/>
  <c r="X186" i="31"/>
  <c r="X187" i="31"/>
  <c r="X188" i="31"/>
  <c r="X189" i="31"/>
  <c r="X190" i="31"/>
  <c r="X191" i="31"/>
  <c r="X192" i="31"/>
  <c r="X193" i="31"/>
  <c r="X194" i="31"/>
  <c r="X195" i="31"/>
  <c r="X196" i="31"/>
  <c r="X197" i="31"/>
  <c r="X198" i="31"/>
  <c r="X199" i="31"/>
  <c r="X200" i="31"/>
  <c r="X201" i="31"/>
  <c r="X202" i="31"/>
  <c r="X203" i="31"/>
  <c r="X204" i="31"/>
  <c r="X205" i="31"/>
  <c r="X206" i="31"/>
  <c r="X207" i="31"/>
  <c r="X208" i="31"/>
  <c r="M13" i="31"/>
  <c r="L13" i="31"/>
  <c r="V21" i="31"/>
  <c r="V22" i="31"/>
  <c r="V23" i="31"/>
  <c r="V24" i="31"/>
  <c r="V25" i="31"/>
  <c r="V26" i="31"/>
  <c r="V27" i="31"/>
  <c r="V28" i="31"/>
  <c r="V29" i="31"/>
  <c r="V30" i="31"/>
  <c r="V31" i="31"/>
  <c r="V32" i="31"/>
  <c r="V33" i="31"/>
  <c r="V34" i="31"/>
  <c r="V35" i="31"/>
  <c r="V36" i="31"/>
  <c r="V37" i="31"/>
  <c r="V38" i="31"/>
  <c r="V39" i="31"/>
  <c r="V40" i="31"/>
  <c r="V41" i="31"/>
  <c r="V42" i="31"/>
  <c r="V43" i="31"/>
  <c r="V44" i="31"/>
  <c r="V45" i="31"/>
  <c r="V46" i="31"/>
  <c r="V47" i="31"/>
  <c r="V48" i="31"/>
  <c r="V49" i="31"/>
  <c r="V50" i="31"/>
  <c r="V51" i="31"/>
  <c r="V52" i="31"/>
  <c r="V53" i="31"/>
  <c r="V54" i="31"/>
  <c r="V55" i="31"/>
  <c r="V56" i="31"/>
  <c r="V57" i="31"/>
  <c r="V58" i="31"/>
  <c r="V59" i="31"/>
  <c r="V60" i="31"/>
  <c r="V61" i="31"/>
  <c r="V62" i="31"/>
  <c r="V63" i="31"/>
  <c r="V64" i="31"/>
  <c r="V65" i="31"/>
  <c r="V66" i="31"/>
  <c r="V67" i="31"/>
  <c r="V68" i="31"/>
  <c r="V69" i="31"/>
  <c r="V70" i="31"/>
  <c r="V71" i="31"/>
  <c r="V72" i="31"/>
  <c r="V73" i="31"/>
  <c r="V74" i="31"/>
  <c r="V75" i="31"/>
  <c r="V76" i="31"/>
  <c r="V77" i="31"/>
  <c r="V78" i="31"/>
  <c r="V79" i="31"/>
  <c r="V80" i="31"/>
  <c r="V81" i="31"/>
  <c r="V82" i="31"/>
  <c r="V83" i="31"/>
  <c r="V84" i="31"/>
  <c r="V85" i="31"/>
  <c r="V86" i="31"/>
  <c r="V87" i="31"/>
  <c r="V88" i="31"/>
  <c r="V89" i="31"/>
  <c r="V90" i="31"/>
  <c r="V91" i="31"/>
  <c r="V92" i="31"/>
  <c r="V93" i="31"/>
  <c r="V94" i="31"/>
  <c r="V95" i="31"/>
  <c r="V96" i="31"/>
  <c r="V97" i="31"/>
  <c r="V98" i="31"/>
  <c r="V99" i="31"/>
  <c r="V100" i="31"/>
  <c r="V101" i="31"/>
  <c r="V102" i="31"/>
  <c r="V103" i="31"/>
  <c r="V104" i="31"/>
  <c r="V105" i="31"/>
  <c r="V106" i="31"/>
  <c r="V107" i="31"/>
  <c r="V108" i="31"/>
  <c r="V109" i="31"/>
  <c r="V110" i="31"/>
  <c r="V111" i="31"/>
  <c r="V112" i="31"/>
  <c r="V113" i="31"/>
  <c r="V114" i="31"/>
  <c r="V115" i="31"/>
  <c r="V116" i="31"/>
  <c r="V117" i="31"/>
  <c r="V118" i="31"/>
  <c r="V119" i="31"/>
  <c r="V120" i="31"/>
  <c r="V121" i="31"/>
  <c r="V122" i="31"/>
  <c r="V123" i="31"/>
  <c r="V124" i="31"/>
  <c r="V125" i="31"/>
  <c r="V126" i="31"/>
  <c r="V127" i="31"/>
  <c r="V128" i="31"/>
  <c r="V129" i="31"/>
  <c r="V130" i="31"/>
  <c r="V131" i="31"/>
  <c r="V132" i="31"/>
  <c r="V133" i="31"/>
  <c r="V134" i="31"/>
  <c r="V135" i="31"/>
  <c r="V136" i="31"/>
  <c r="V137" i="31"/>
  <c r="V138" i="31"/>
  <c r="V139" i="31"/>
  <c r="V140" i="31"/>
  <c r="V141" i="31"/>
  <c r="V142" i="31"/>
  <c r="V143" i="31"/>
  <c r="V144" i="31"/>
  <c r="V145" i="31"/>
  <c r="V146" i="31"/>
  <c r="V147" i="31"/>
  <c r="V148" i="31"/>
  <c r="V149" i="31"/>
  <c r="V150" i="31"/>
  <c r="V151" i="31"/>
  <c r="V152" i="31"/>
  <c r="V153" i="31"/>
  <c r="V154" i="31"/>
  <c r="V155" i="31"/>
  <c r="V156" i="31"/>
  <c r="V157" i="31"/>
  <c r="V158" i="31"/>
  <c r="V159" i="31"/>
  <c r="V160" i="31"/>
  <c r="V161" i="31"/>
  <c r="V162" i="31"/>
  <c r="V163" i="31"/>
  <c r="V164" i="31"/>
  <c r="V165" i="31"/>
  <c r="V166" i="31"/>
  <c r="V167" i="31"/>
  <c r="V168" i="31"/>
  <c r="V169" i="31"/>
  <c r="V170" i="31"/>
  <c r="V171" i="31"/>
  <c r="V172" i="31"/>
  <c r="V173" i="31"/>
  <c r="V174" i="31"/>
  <c r="V175" i="31"/>
  <c r="V176" i="31"/>
  <c r="V177" i="31"/>
  <c r="V178" i="31"/>
  <c r="V179" i="31"/>
  <c r="V180" i="31"/>
  <c r="V181" i="31"/>
  <c r="V182" i="31"/>
  <c r="V183" i="31"/>
  <c r="V184" i="31"/>
  <c r="V185" i="31"/>
  <c r="V186" i="31"/>
  <c r="V187" i="31"/>
  <c r="V188" i="31"/>
  <c r="V189" i="31"/>
  <c r="V190" i="31"/>
  <c r="V191" i="31"/>
  <c r="V192" i="31"/>
  <c r="V193" i="31"/>
  <c r="V194" i="31"/>
  <c r="V195" i="31"/>
  <c r="V196" i="31"/>
  <c r="V197" i="31"/>
  <c r="V198" i="31"/>
  <c r="V199" i="31"/>
  <c r="V200" i="31"/>
  <c r="V201" i="31"/>
  <c r="V202" i="31"/>
  <c r="V203" i="31"/>
  <c r="V204" i="31"/>
  <c r="V205" i="31"/>
  <c r="V206" i="31"/>
  <c r="V207" i="31"/>
  <c r="V208" i="31"/>
  <c r="U15" i="31"/>
  <c r="Q15" i="29"/>
  <c r="Q16" i="29"/>
  <c r="M16" i="29"/>
  <c r="V14" i="29"/>
  <c r="A16" i="29"/>
  <c r="J16" i="29"/>
  <c r="F18" i="29"/>
  <c r="S17" i="29"/>
  <c r="AD17" i="29"/>
  <c r="R17" i="29"/>
  <c r="H16" i="29"/>
  <c r="B16" i="29"/>
  <c r="M18" i="29"/>
  <c r="F17" i="32"/>
  <c r="R17" i="32"/>
  <c r="I17" i="32"/>
  <c r="S17" i="32"/>
  <c r="AD17" i="32"/>
  <c r="H16" i="32"/>
  <c r="B16" i="32"/>
  <c r="I17" i="31"/>
  <c r="F17" i="31"/>
  <c r="R17" i="31"/>
  <c r="A16" i="32"/>
  <c r="J16" i="32"/>
  <c r="W20" i="33"/>
  <c r="AK19" i="33"/>
  <c r="AM19" i="33"/>
  <c r="AL19" i="33"/>
  <c r="AL18" i="33"/>
  <c r="AK18" i="33"/>
  <c r="AM18" i="33"/>
  <c r="I17" i="33"/>
  <c r="H16" i="33"/>
  <c r="B16" i="33"/>
  <c r="M15" i="33"/>
  <c r="L15" i="33"/>
  <c r="L14" i="33"/>
  <c r="M14" i="33"/>
  <c r="U16" i="33"/>
  <c r="U17" i="33"/>
  <c r="Q14" i="33"/>
  <c r="A16" i="33"/>
  <c r="J16" i="33"/>
  <c r="S17" i="33"/>
  <c r="AD17" i="33"/>
  <c r="V19" i="33"/>
  <c r="V20" i="33"/>
  <c r="V21" i="33"/>
  <c r="V22" i="33"/>
  <c r="V23" i="33"/>
  <c r="V24" i="33"/>
  <c r="V25" i="33"/>
  <c r="V26" i="33"/>
  <c r="V27" i="33"/>
  <c r="V28" i="33"/>
  <c r="V29" i="33"/>
  <c r="V30" i="33"/>
  <c r="V31" i="33"/>
  <c r="V32" i="33"/>
  <c r="V33" i="33"/>
  <c r="V34" i="33"/>
  <c r="V35" i="33"/>
  <c r="V36" i="33"/>
  <c r="V37" i="33"/>
  <c r="V38" i="33"/>
  <c r="V39" i="33"/>
  <c r="V40" i="33"/>
  <c r="V41" i="33"/>
  <c r="V42" i="33"/>
  <c r="V43" i="33"/>
  <c r="V44" i="33"/>
  <c r="V45" i="33"/>
  <c r="V46" i="33"/>
  <c r="V47" i="33"/>
  <c r="V48" i="33"/>
  <c r="V49" i="33"/>
  <c r="V50" i="33"/>
  <c r="V51" i="33"/>
  <c r="V52" i="33"/>
  <c r="V53" i="33"/>
  <c r="V54" i="33"/>
  <c r="V55" i="33"/>
  <c r="V56" i="33"/>
  <c r="V57" i="33"/>
  <c r="V58" i="33"/>
  <c r="V59" i="33"/>
  <c r="V60" i="33"/>
  <c r="V61" i="33"/>
  <c r="V62" i="33"/>
  <c r="V63" i="33"/>
  <c r="V64" i="33"/>
  <c r="V65" i="33"/>
  <c r="V66" i="33"/>
  <c r="V67" i="33"/>
  <c r="V68" i="33"/>
  <c r="V69" i="33"/>
  <c r="V70" i="33"/>
  <c r="V71" i="33"/>
  <c r="V72" i="33"/>
  <c r="V73" i="33"/>
  <c r="V74" i="33"/>
  <c r="V75" i="33"/>
  <c r="V76" i="33"/>
  <c r="V77" i="33"/>
  <c r="V78" i="33"/>
  <c r="V79" i="33"/>
  <c r="V80" i="33"/>
  <c r="V81" i="33"/>
  <c r="V82" i="33"/>
  <c r="V83" i="33"/>
  <c r="V84" i="33"/>
  <c r="V85" i="33"/>
  <c r="V86" i="33"/>
  <c r="V87" i="33"/>
  <c r="V88" i="33"/>
  <c r="V89" i="33"/>
  <c r="V90" i="33"/>
  <c r="V91" i="33"/>
  <c r="V92" i="33"/>
  <c r="V93" i="33"/>
  <c r="V94" i="33"/>
  <c r="V95" i="33"/>
  <c r="V96" i="33"/>
  <c r="V97" i="33"/>
  <c r="V98" i="33"/>
  <c r="V99" i="33"/>
  <c r="V100" i="33"/>
  <c r="V101" i="33"/>
  <c r="V102" i="33"/>
  <c r="V103" i="33"/>
  <c r="V104" i="33"/>
  <c r="V105" i="33"/>
  <c r="V106" i="33"/>
  <c r="V107" i="33"/>
  <c r="V108" i="33"/>
  <c r="V109" i="33"/>
  <c r="V110" i="33"/>
  <c r="V111" i="33"/>
  <c r="V112" i="33"/>
  <c r="V113" i="33"/>
  <c r="V114" i="33"/>
  <c r="V115" i="33"/>
  <c r="V116" i="33"/>
  <c r="V117" i="33"/>
  <c r="V118" i="33"/>
  <c r="V119" i="33"/>
  <c r="V120" i="33"/>
  <c r="V121" i="33"/>
  <c r="V122" i="33"/>
  <c r="V123" i="33"/>
  <c r="V124" i="33"/>
  <c r="V125" i="33"/>
  <c r="V126" i="33"/>
  <c r="V127" i="33"/>
  <c r="V128" i="33"/>
  <c r="V129" i="33"/>
  <c r="V130" i="33"/>
  <c r="V131" i="33"/>
  <c r="V132" i="33"/>
  <c r="V133" i="33"/>
  <c r="V134" i="33"/>
  <c r="V135" i="33"/>
  <c r="V136" i="33"/>
  <c r="V137" i="33"/>
  <c r="V138" i="33"/>
  <c r="V139" i="33"/>
  <c r="V140" i="33"/>
  <c r="V141" i="33"/>
  <c r="V142" i="33"/>
  <c r="V143" i="33"/>
  <c r="V144" i="33"/>
  <c r="V145" i="33"/>
  <c r="V146" i="33"/>
  <c r="V147" i="33"/>
  <c r="V148" i="33"/>
  <c r="V149" i="33"/>
  <c r="V150" i="33"/>
  <c r="V151" i="33"/>
  <c r="V152" i="33"/>
  <c r="V153" i="33"/>
  <c r="V154" i="33"/>
  <c r="V155" i="33"/>
  <c r="V156" i="33"/>
  <c r="V157" i="33"/>
  <c r="V158" i="33"/>
  <c r="V159" i="33"/>
  <c r="V160" i="33"/>
  <c r="V161" i="33"/>
  <c r="V162" i="33"/>
  <c r="V163" i="33"/>
  <c r="V164" i="33"/>
  <c r="V165" i="33"/>
  <c r="V166" i="33"/>
  <c r="V167" i="33"/>
  <c r="V168" i="33"/>
  <c r="V169" i="33"/>
  <c r="V170" i="33"/>
  <c r="V171" i="33"/>
  <c r="V172" i="33"/>
  <c r="V173" i="33"/>
  <c r="V174" i="33"/>
  <c r="V175" i="33"/>
  <c r="V176" i="33"/>
  <c r="V177" i="33"/>
  <c r="V178" i="33"/>
  <c r="V179" i="33"/>
  <c r="V180" i="33"/>
  <c r="V181" i="33"/>
  <c r="V182" i="33"/>
  <c r="V183" i="33"/>
  <c r="V184" i="33"/>
  <c r="V185" i="33"/>
  <c r="V186" i="33"/>
  <c r="V187" i="33"/>
  <c r="V188" i="33"/>
  <c r="V189" i="33"/>
  <c r="V190" i="33"/>
  <c r="V191" i="33"/>
  <c r="V192" i="33"/>
  <c r="V193" i="33"/>
  <c r="V194" i="33"/>
  <c r="V195" i="33"/>
  <c r="V196" i="33"/>
  <c r="V197" i="33"/>
  <c r="V198" i="33"/>
  <c r="V199" i="33"/>
  <c r="V200" i="33"/>
  <c r="V201" i="33"/>
  <c r="V202" i="33"/>
  <c r="V203" i="33"/>
  <c r="V204" i="33"/>
  <c r="V205" i="33"/>
  <c r="V206" i="33"/>
  <c r="V207" i="33"/>
  <c r="V208" i="33"/>
  <c r="Q14" i="32"/>
  <c r="W18" i="32"/>
  <c r="W19" i="32"/>
  <c r="W20" i="32"/>
  <c r="W21" i="32"/>
  <c r="W22" i="32"/>
  <c r="L14" i="32"/>
  <c r="M14" i="32"/>
  <c r="U15" i="32"/>
  <c r="X17" i="32"/>
  <c r="X18" i="32"/>
  <c r="X19" i="32"/>
  <c r="X20" i="32"/>
  <c r="X21" i="32"/>
  <c r="X22" i="32"/>
  <c r="X23" i="32"/>
  <c r="X24" i="32"/>
  <c r="X25" i="32"/>
  <c r="X26" i="32"/>
  <c r="X27" i="32"/>
  <c r="X28" i="32"/>
  <c r="X29" i="32"/>
  <c r="X30" i="32"/>
  <c r="X31" i="32"/>
  <c r="X32" i="32"/>
  <c r="X33" i="32"/>
  <c r="X34" i="32"/>
  <c r="X35" i="32"/>
  <c r="X36" i="32"/>
  <c r="X37" i="32"/>
  <c r="X38" i="32"/>
  <c r="X39" i="32"/>
  <c r="I18" i="29"/>
  <c r="AL26" i="31"/>
  <c r="AK26" i="31"/>
  <c r="AM26" i="31"/>
  <c r="W27" i="31"/>
  <c r="M15" i="31"/>
  <c r="L15" i="31"/>
  <c r="M14" i="31"/>
  <c r="L14" i="31"/>
  <c r="J16" i="31"/>
  <c r="A16" i="31"/>
  <c r="Q13" i="31"/>
  <c r="U16" i="31"/>
  <c r="H16" i="31"/>
  <c r="B16" i="31"/>
  <c r="Q14" i="31"/>
  <c r="S17" i="31"/>
  <c r="AD17" i="31"/>
  <c r="A17" i="29"/>
  <c r="J17" i="29"/>
  <c r="V15" i="29"/>
  <c r="Q17" i="29"/>
  <c r="Q18" i="29"/>
  <c r="H17" i="29"/>
  <c r="B17" i="29"/>
  <c r="M19" i="29"/>
  <c r="F19" i="29"/>
  <c r="S18" i="29"/>
  <c r="AD18" i="29"/>
  <c r="R18" i="29"/>
  <c r="W23" i="32"/>
  <c r="AL22" i="32"/>
  <c r="AK22" i="32"/>
  <c r="AM22" i="32"/>
  <c r="M20" i="29"/>
  <c r="I18" i="31"/>
  <c r="F18" i="31"/>
  <c r="R18" i="31"/>
  <c r="I18" i="32"/>
  <c r="F18" i="32"/>
  <c r="R18" i="32"/>
  <c r="S18" i="32"/>
  <c r="AD18" i="32"/>
  <c r="H17" i="32"/>
  <c r="B17" i="32"/>
  <c r="A17" i="32"/>
  <c r="J17" i="32"/>
  <c r="W21" i="33"/>
  <c r="AL20" i="33"/>
  <c r="AK20" i="33"/>
  <c r="AM20" i="33"/>
  <c r="F18" i="33"/>
  <c r="R18" i="33"/>
  <c r="I18" i="33"/>
  <c r="Q15" i="33"/>
  <c r="Q16" i="33"/>
  <c r="S18" i="33"/>
  <c r="AD18" i="33"/>
  <c r="L16" i="33"/>
  <c r="M16" i="33"/>
  <c r="H17" i="33"/>
  <c r="B17" i="33"/>
  <c r="M17" i="33"/>
  <c r="L17" i="33"/>
  <c r="U18" i="33"/>
  <c r="U19" i="33"/>
  <c r="A17" i="33"/>
  <c r="J17" i="33"/>
  <c r="X40" i="32"/>
  <c r="X41" i="32"/>
  <c r="X42" i="32"/>
  <c r="X43" i="32"/>
  <c r="X44" i="32"/>
  <c r="X45" i="32"/>
  <c r="X46" i="32"/>
  <c r="X47" i="32"/>
  <c r="X48" i="32"/>
  <c r="X49" i="32"/>
  <c r="X50" i="32"/>
  <c r="X51" i="32"/>
  <c r="X52" i="32"/>
  <c r="X53" i="32"/>
  <c r="X54" i="32"/>
  <c r="X55" i="32"/>
  <c r="X56" i="32"/>
  <c r="X57" i="32"/>
  <c r="X58" i="32"/>
  <c r="X59" i="32"/>
  <c r="X60" i="32"/>
  <c r="X61" i="32"/>
  <c r="X62" i="32"/>
  <c r="X63" i="32"/>
  <c r="X64" i="32"/>
  <c r="X65" i="32"/>
  <c r="X66" i="32"/>
  <c r="X67" i="32"/>
  <c r="X68" i="32"/>
  <c r="X69" i="32"/>
  <c r="X70" i="32"/>
  <c r="X71" i="32"/>
  <c r="X72" i="32"/>
  <c r="X73" i="32"/>
  <c r="X74" i="32"/>
  <c r="X75" i="32"/>
  <c r="X76" i="32"/>
  <c r="X77" i="32"/>
  <c r="X78" i="32"/>
  <c r="X79" i="32"/>
  <c r="X80" i="32"/>
  <c r="X81" i="32"/>
  <c r="X82" i="32"/>
  <c r="X83" i="32"/>
  <c r="X84" i="32"/>
  <c r="X85" i="32"/>
  <c r="X86" i="32"/>
  <c r="X87" i="32"/>
  <c r="X88" i="32"/>
  <c r="X89" i="32"/>
  <c r="X90" i="32"/>
  <c r="X91" i="32"/>
  <c r="X92" i="32"/>
  <c r="X93" i="32"/>
  <c r="X94" i="32"/>
  <c r="X95" i="32"/>
  <c r="X96" i="32"/>
  <c r="X97" i="32"/>
  <c r="X98" i="32"/>
  <c r="X99" i="32"/>
  <c r="X100" i="32"/>
  <c r="X101" i="32"/>
  <c r="X102" i="32"/>
  <c r="X103" i="32"/>
  <c r="X104" i="32"/>
  <c r="X105" i="32"/>
  <c r="X106" i="32"/>
  <c r="X107" i="32"/>
  <c r="X108" i="32"/>
  <c r="X109" i="32"/>
  <c r="X110" i="32"/>
  <c r="X111" i="32"/>
  <c r="X112" i="32"/>
  <c r="X113" i="32"/>
  <c r="X114" i="32"/>
  <c r="X115" i="32"/>
  <c r="X116" i="32"/>
  <c r="X117" i="32"/>
  <c r="X118" i="32"/>
  <c r="X119" i="32"/>
  <c r="X120" i="32"/>
  <c r="X121" i="32"/>
  <c r="X122" i="32"/>
  <c r="X123" i="32"/>
  <c r="X124" i="32"/>
  <c r="X125" i="32"/>
  <c r="X126" i="32"/>
  <c r="X127" i="32"/>
  <c r="X128" i="32"/>
  <c r="X129" i="32"/>
  <c r="X130" i="32"/>
  <c r="X131" i="32"/>
  <c r="X132" i="32"/>
  <c r="X133" i="32"/>
  <c r="X134" i="32"/>
  <c r="X135" i="32"/>
  <c r="X136" i="32"/>
  <c r="X137" i="32"/>
  <c r="X138" i="32"/>
  <c r="X139" i="32"/>
  <c r="X140" i="32"/>
  <c r="X141" i="32"/>
  <c r="X142" i="32"/>
  <c r="X143" i="32"/>
  <c r="X144" i="32"/>
  <c r="X145" i="32"/>
  <c r="X146" i="32"/>
  <c r="X147" i="32"/>
  <c r="X148" i="32"/>
  <c r="X149" i="32"/>
  <c r="X150" i="32"/>
  <c r="X151" i="32"/>
  <c r="X152" i="32"/>
  <c r="X153" i="32"/>
  <c r="X154" i="32"/>
  <c r="X155" i="32"/>
  <c r="X156" i="32"/>
  <c r="X157" i="32"/>
  <c r="X158" i="32"/>
  <c r="X159" i="32"/>
  <c r="X160" i="32"/>
  <c r="X161" i="32"/>
  <c r="X162" i="32"/>
  <c r="X163" i="32"/>
  <c r="X164" i="32"/>
  <c r="X165" i="32"/>
  <c r="X166" i="32"/>
  <c r="X167" i="32"/>
  <c r="X168" i="32"/>
  <c r="X169" i="32"/>
  <c r="X170" i="32"/>
  <c r="X171" i="32"/>
  <c r="X172" i="32"/>
  <c r="X173" i="32"/>
  <c r="X174" i="32"/>
  <c r="X175" i="32"/>
  <c r="X176" i="32"/>
  <c r="X177" i="32"/>
  <c r="X178" i="32"/>
  <c r="X179" i="32"/>
  <c r="X180" i="32"/>
  <c r="X181" i="32"/>
  <c r="X182" i="32"/>
  <c r="X183" i="32"/>
  <c r="X184" i="32"/>
  <c r="X185" i="32"/>
  <c r="X186" i="32"/>
  <c r="X187" i="32"/>
  <c r="X188" i="32"/>
  <c r="X189" i="32"/>
  <c r="X190" i="32"/>
  <c r="X191" i="32"/>
  <c r="X192" i="32"/>
  <c r="X193" i="32"/>
  <c r="X194" i="32"/>
  <c r="X195" i="32"/>
  <c r="X196" i="32"/>
  <c r="X197" i="32"/>
  <c r="X198" i="32"/>
  <c r="X199" i="32"/>
  <c r="X200" i="32"/>
  <c r="X201" i="32"/>
  <c r="X202" i="32"/>
  <c r="X203" i="32"/>
  <c r="X204" i="32"/>
  <c r="X205" i="32"/>
  <c r="X206" i="32"/>
  <c r="X207" i="32"/>
  <c r="X208" i="32"/>
  <c r="L15" i="32"/>
  <c r="M15" i="32"/>
  <c r="U16" i="32"/>
  <c r="Q15" i="32"/>
  <c r="I19" i="29"/>
  <c r="Q15" i="31"/>
  <c r="Q16" i="31"/>
  <c r="A17" i="31"/>
  <c r="J17" i="31"/>
  <c r="AL27" i="31"/>
  <c r="AM27" i="31"/>
  <c r="AK27" i="31"/>
  <c r="W28" i="31"/>
  <c r="S18" i="31"/>
  <c r="AD18" i="31"/>
  <c r="B17" i="31"/>
  <c r="H17" i="31"/>
  <c r="M16" i="31"/>
  <c r="L16" i="31"/>
  <c r="U17" i="31"/>
  <c r="AM26" i="29"/>
  <c r="AK26" i="29"/>
  <c r="AL26" i="29"/>
  <c r="H18" i="29"/>
  <c r="B18" i="29"/>
  <c r="S19" i="29"/>
  <c r="AD19" i="29"/>
  <c r="R19" i="29"/>
  <c r="F20" i="29"/>
  <c r="A18" i="29"/>
  <c r="J18" i="29"/>
  <c r="Q19" i="29"/>
  <c r="Q20" i="29"/>
  <c r="Q21" i="29"/>
  <c r="V16" i="29"/>
  <c r="V17" i="29"/>
  <c r="V18" i="29"/>
  <c r="V19" i="29"/>
  <c r="V20" i="29"/>
  <c r="V21" i="29"/>
  <c r="V22" i="29"/>
  <c r="V23" i="29"/>
  <c r="V24" i="29"/>
  <c r="V25" i="29"/>
  <c r="V26" i="29"/>
  <c r="V27" i="29"/>
  <c r="V28" i="29"/>
  <c r="V29" i="29"/>
  <c r="V30" i="29"/>
  <c r="V31" i="29"/>
  <c r="V32" i="29"/>
  <c r="V33" i="29"/>
  <c r="V34" i="29"/>
  <c r="V35" i="29"/>
  <c r="V36" i="29"/>
  <c r="V37" i="29"/>
  <c r="V38" i="29"/>
  <c r="V39" i="29"/>
  <c r="V40" i="29"/>
  <c r="V41" i="29"/>
  <c r="V42" i="29"/>
  <c r="V43" i="29"/>
  <c r="V44" i="29"/>
  <c r="V45" i="29"/>
  <c r="V46" i="29"/>
  <c r="V47" i="29"/>
  <c r="V48" i="29"/>
  <c r="V49" i="29"/>
  <c r="V50" i="29"/>
  <c r="V51" i="29"/>
  <c r="V52" i="29"/>
  <c r="V53" i="29"/>
  <c r="V54" i="29"/>
  <c r="V55" i="29"/>
  <c r="V56" i="29"/>
  <c r="V57" i="29"/>
  <c r="V58" i="29"/>
  <c r="V59" i="29"/>
  <c r="V60" i="29"/>
  <c r="V61" i="29"/>
  <c r="V62" i="29"/>
  <c r="V63" i="29"/>
  <c r="V64" i="29"/>
  <c r="V65" i="29"/>
  <c r="V66" i="29"/>
  <c r="V67" i="29"/>
  <c r="V68" i="29"/>
  <c r="V69" i="29"/>
  <c r="V70" i="29"/>
  <c r="V71" i="29"/>
  <c r="V72" i="29"/>
  <c r="V73" i="29"/>
  <c r="V74" i="29"/>
  <c r="V75" i="29"/>
  <c r="V76" i="29"/>
  <c r="V77" i="29"/>
  <c r="V78" i="29"/>
  <c r="V79" i="29"/>
  <c r="V80" i="29"/>
  <c r="V81" i="29"/>
  <c r="V82" i="29"/>
  <c r="V83" i="29"/>
  <c r="V84" i="29"/>
  <c r="V85" i="29"/>
  <c r="V86" i="29"/>
  <c r="V87" i="29"/>
  <c r="V88" i="29"/>
  <c r="V89" i="29"/>
  <c r="V90" i="29"/>
  <c r="V91" i="29"/>
  <c r="V92" i="29"/>
  <c r="V93" i="29"/>
  <c r="V94" i="29"/>
  <c r="V95" i="29"/>
  <c r="V96" i="29"/>
  <c r="V97" i="29"/>
  <c r="V98" i="29"/>
  <c r="V99" i="29"/>
  <c r="V100" i="29"/>
  <c r="V101" i="29"/>
  <c r="V102" i="29"/>
  <c r="V103" i="29"/>
  <c r="V104" i="29"/>
  <c r="V105" i="29"/>
  <c r="V106" i="29"/>
  <c r="V107" i="29"/>
  <c r="V108" i="29"/>
  <c r="V109" i="29"/>
  <c r="V110" i="29"/>
  <c r="V111" i="29"/>
  <c r="V112" i="29"/>
  <c r="V113" i="29"/>
  <c r="V114" i="29"/>
  <c r="V115" i="29"/>
  <c r="V116" i="29"/>
  <c r="V117" i="29"/>
  <c r="V118" i="29"/>
  <c r="V119" i="29"/>
  <c r="V120" i="29"/>
  <c r="V121" i="29"/>
  <c r="V122" i="29"/>
  <c r="V123" i="29"/>
  <c r="V124" i="29"/>
  <c r="V125" i="29"/>
  <c r="V126" i="29"/>
  <c r="V127" i="29"/>
  <c r="V128" i="29"/>
  <c r="V129" i="29"/>
  <c r="V130" i="29"/>
  <c r="V131" i="29"/>
  <c r="V132" i="29"/>
  <c r="V133" i="29"/>
  <c r="V134" i="29"/>
  <c r="V135" i="29"/>
  <c r="V136" i="29"/>
  <c r="V137" i="29"/>
  <c r="V138" i="29"/>
  <c r="V139" i="29"/>
  <c r="V140" i="29"/>
  <c r="V141" i="29"/>
  <c r="V142" i="29"/>
  <c r="V143" i="29"/>
  <c r="V144" i="29"/>
  <c r="V145" i="29"/>
  <c r="V146" i="29"/>
  <c r="V147" i="29"/>
  <c r="V148" i="29"/>
  <c r="V149" i="29"/>
  <c r="V150" i="29"/>
  <c r="V151" i="29"/>
  <c r="V152" i="29"/>
  <c r="V153" i="29"/>
  <c r="V154" i="29"/>
  <c r="V155" i="29"/>
  <c r="V156" i="29"/>
  <c r="V157" i="29"/>
  <c r="V158" i="29"/>
  <c r="V159" i="29"/>
  <c r="V160" i="29"/>
  <c r="V161" i="29"/>
  <c r="V162" i="29"/>
  <c r="V163" i="29"/>
  <c r="V164" i="29"/>
  <c r="V165" i="29"/>
  <c r="V166" i="29"/>
  <c r="V167" i="29"/>
  <c r="V168" i="29"/>
  <c r="V169" i="29"/>
  <c r="V170" i="29"/>
  <c r="V171" i="29"/>
  <c r="V172" i="29"/>
  <c r="V173" i="29"/>
  <c r="V174" i="29"/>
  <c r="V175" i="29"/>
  <c r="V176" i="29"/>
  <c r="V177" i="29"/>
  <c r="V178" i="29"/>
  <c r="V179" i="29"/>
  <c r="V180" i="29"/>
  <c r="V181" i="29"/>
  <c r="V182" i="29"/>
  <c r="V183" i="29"/>
  <c r="V184" i="29"/>
  <c r="V185" i="29"/>
  <c r="V186" i="29"/>
  <c r="V187" i="29"/>
  <c r="V188" i="29"/>
  <c r="V189" i="29"/>
  <c r="V190" i="29"/>
  <c r="V191" i="29"/>
  <c r="V192" i="29"/>
  <c r="V193" i="29"/>
  <c r="V194" i="29"/>
  <c r="V195" i="29"/>
  <c r="V196" i="29"/>
  <c r="V197" i="29"/>
  <c r="V198" i="29"/>
  <c r="V199" i="29"/>
  <c r="V200" i="29"/>
  <c r="V201" i="29"/>
  <c r="V202" i="29"/>
  <c r="V203" i="29"/>
  <c r="V204" i="29"/>
  <c r="V205" i="29"/>
  <c r="V206" i="29"/>
  <c r="V207" i="29"/>
  <c r="V208" i="29"/>
  <c r="M21" i="29"/>
  <c r="W24" i="32"/>
  <c r="AK23" i="32"/>
  <c r="AL23" i="32"/>
  <c r="AM23" i="32"/>
  <c r="W25" i="32"/>
  <c r="H18" i="32"/>
  <c r="B18" i="32"/>
  <c r="I19" i="32"/>
  <c r="F19" i="32"/>
  <c r="R19" i="32"/>
  <c r="S19" i="32"/>
  <c r="AD19" i="32"/>
  <c r="J18" i="32"/>
  <c r="A18" i="32"/>
  <c r="I19" i="31"/>
  <c r="F19" i="31"/>
  <c r="R19" i="31"/>
  <c r="W22" i="33"/>
  <c r="AK21" i="33"/>
  <c r="AM21" i="33"/>
  <c r="AL21" i="33"/>
  <c r="I19" i="33"/>
  <c r="F19" i="33"/>
  <c r="R19" i="33"/>
  <c r="M19" i="33"/>
  <c r="L19" i="33"/>
  <c r="U20" i="33"/>
  <c r="S19" i="33"/>
  <c r="AD19" i="33"/>
  <c r="H18" i="33"/>
  <c r="B18" i="33"/>
  <c r="Q17" i="33"/>
  <c r="Q18" i="33"/>
  <c r="J18" i="33"/>
  <c r="A18" i="33"/>
  <c r="M18" i="33"/>
  <c r="L18" i="33"/>
  <c r="L16" i="32"/>
  <c r="M16" i="32"/>
  <c r="U17" i="32"/>
  <c r="Q16" i="32"/>
  <c r="I20" i="29"/>
  <c r="AK28" i="31"/>
  <c r="AM28" i="31"/>
  <c r="AL28" i="31"/>
  <c r="W29" i="31"/>
  <c r="H18" i="31"/>
  <c r="B18" i="31"/>
  <c r="M17" i="31"/>
  <c r="L17" i="31"/>
  <c r="U18" i="31"/>
  <c r="Q17" i="31"/>
  <c r="A18" i="31"/>
  <c r="J18" i="31"/>
  <c r="S19" i="31"/>
  <c r="AD19" i="31"/>
  <c r="AM27" i="29"/>
  <c r="AL27" i="29"/>
  <c r="AK27" i="29"/>
  <c r="B19" i="29"/>
  <c r="H19" i="29"/>
  <c r="J19" i="29"/>
  <c r="A19" i="29"/>
  <c r="Q22" i="29"/>
  <c r="M22" i="29"/>
  <c r="R20" i="29"/>
  <c r="F21" i="29"/>
  <c r="S20" i="29"/>
  <c r="AD20" i="29"/>
  <c r="W26" i="32"/>
  <c r="AL25" i="32"/>
  <c r="AK25" i="32"/>
  <c r="AM25" i="32"/>
  <c r="AM24" i="32"/>
  <c r="AL24" i="32"/>
  <c r="AK24" i="32"/>
  <c r="W27" i="32"/>
  <c r="B19" i="32"/>
  <c r="H19" i="32"/>
  <c r="I20" i="31"/>
  <c r="F20" i="31"/>
  <c r="R20" i="31"/>
  <c r="F20" i="32"/>
  <c r="R20" i="32"/>
  <c r="I20" i="32"/>
  <c r="S20" i="32"/>
  <c r="AD20" i="32"/>
  <c r="J19" i="32"/>
  <c r="A19" i="32"/>
  <c r="Q23" i="29"/>
  <c r="W23" i="33"/>
  <c r="AK22" i="33"/>
  <c r="AM22" i="33"/>
  <c r="AL22" i="33"/>
  <c r="I20" i="33"/>
  <c r="F20" i="33"/>
  <c r="R20" i="33"/>
  <c r="A19" i="33"/>
  <c r="J19" i="33"/>
  <c r="Q19" i="33"/>
  <c r="L20" i="33"/>
  <c r="M20" i="33"/>
  <c r="U21" i="33"/>
  <c r="S20" i="33"/>
  <c r="AD20" i="33"/>
  <c r="H19" i="33"/>
  <c r="B19" i="33"/>
  <c r="Q20" i="33"/>
  <c r="Q17" i="32"/>
  <c r="M17" i="32"/>
  <c r="L17" i="32"/>
  <c r="U18" i="32"/>
  <c r="I21" i="29"/>
  <c r="A19" i="31"/>
  <c r="J19" i="31"/>
  <c r="L18" i="31"/>
  <c r="M18" i="31"/>
  <c r="U19" i="31"/>
  <c r="S20" i="31"/>
  <c r="AD20" i="31"/>
  <c r="Q18" i="31"/>
  <c r="AM29" i="31"/>
  <c r="AK29" i="31"/>
  <c r="AL29" i="31"/>
  <c r="W30" i="31"/>
  <c r="H19" i="31"/>
  <c r="B19" i="31"/>
  <c r="AL28" i="29"/>
  <c r="AK28" i="29"/>
  <c r="AM28" i="29"/>
  <c r="A20" i="29"/>
  <c r="J20" i="29"/>
  <c r="H20" i="29"/>
  <c r="B20" i="29"/>
  <c r="M23" i="29"/>
  <c r="Q24" i="29"/>
  <c r="S21" i="29"/>
  <c r="AD21" i="29"/>
  <c r="F22" i="29"/>
  <c r="R21" i="29"/>
  <c r="AM27" i="32"/>
  <c r="AL27" i="32"/>
  <c r="AK27" i="32"/>
  <c r="AK26" i="32"/>
  <c r="AL26" i="32"/>
  <c r="AM26" i="32"/>
  <c r="W28" i="32"/>
  <c r="F21" i="31"/>
  <c r="R21" i="31"/>
  <c r="I21" i="31"/>
  <c r="F21" i="32"/>
  <c r="R21" i="32"/>
  <c r="I21" i="32"/>
  <c r="S21" i="32"/>
  <c r="AD21" i="32"/>
  <c r="H20" i="32"/>
  <c r="B20" i="32"/>
  <c r="A20" i="32"/>
  <c r="J20" i="32"/>
  <c r="W24" i="33"/>
  <c r="AM23" i="33"/>
  <c r="AL23" i="33"/>
  <c r="AK23" i="33"/>
  <c r="I21" i="33"/>
  <c r="F21" i="33"/>
  <c r="R21" i="33"/>
  <c r="M21" i="33"/>
  <c r="L21" i="33"/>
  <c r="U22" i="33"/>
  <c r="H20" i="33"/>
  <c r="B20" i="33"/>
  <c r="A20" i="33"/>
  <c r="J20" i="33"/>
  <c r="S21" i="33"/>
  <c r="AD21" i="33"/>
  <c r="Q21" i="33"/>
  <c r="M18" i="32"/>
  <c r="L18" i="32"/>
  <c r="U19" i="32"/>
  <c r="Q18" i="32"/>
  <c r="I22" i="29"/>
  <c r="Q19" i="31"/>
  <c r="J20" i="31"/>
  <c r="A20" i="31"/>
  <c r="H20" i="31"/>
  <c r="B20" i="31"/>
  <c r="AL30" i="31"/>
  <c r="AM30" i="31"/>
  <c r="AK30" i="31"/>
  <c r="W31" i="31"/>
  <c r="S21" i="31"/>
  <c r="AD21" i="31"/>
  <c r="M19" i="31"/>
  <c r="L19" i="31"/>
  <c r="Q20" i="31"/>
  <c r="U20" i="31"/>
  <c r="A21" i="29"/>
  <c r="J21" i="29"/>
  <c r="AL29" i="29"/>
  <c r="AK29" i="29"/>
  <c r="AM29" i="29"/>
  <c r="S22" i="29"/>
  <c r="AD22" i="29"/>
  <c r="R22" i="29"/>
  <c r="M24" i="29"/>
  <c r="Q25" i="29"/>
  <c r="H21" i="29"/>
  <c r="B21" i="29"/>
  <c r="AM28" i="32"/>
  <c r="AK28" i="32"/>
  <c r="W29" i="32"/>
  <c r="AL28" i="32"/>
  <c r="I22" i="31"/>
  <c r="F22" i="31"/>
  <c r="R22" i="31"/>
  <c r="H21" i="32"/>
  <c r="B21" i="32"/>
  <c r="A21" i="32"/>
  <c r="J21" i="32"/>
  <c r="F23" i="29"/>
  <c r="R23" i="29"/>
  <c r="I23" i="29"/>
  <c r="I22" i="32"/>
  <c r="F22" i="32"/>
  <c r="R22" i="32"/>
  <c r="S22" i="32"/>
  <c r="AD22" i="32"/>
  <c r="Q19" i="32"/>
  <c r="W25" i="33"/>
  <c r="AM24" i="33"/>
  <c r="AK24" i="33"/>
  <c r="AL24" i="33"/>
  <c r="F22" i="33"/>
  <c r="I22" i="33"/>
  <c r="S22" i="33"/>
  <c r="AD22" i="33"/>
  <c r="R22" i="33"/>
  <c r="M22" i="33"/>
  <c r="L22" i="33"/>
  <c r="U23" i="33"/>
  <c r="H21" i="33"/>
  <c r="B21" i="33"/>
  <c r="Q22" i="33"/>
  <c r="A21" i="33"/>
  <c r="J21" i="33"/>
  <c r="L19" i="32"/>
  <c r="Q20" i="32"/>
  <c r="M19" i="32"/>
  <c r="U20" i="32"/>
  <c r="A21" i="31"/>
  <c r="J21" i="31"/>
  <c r="M20" i="31"/>
  <c r="L20" i="31"/>
  <c r="Q21" i="31"/>
  <c r="U21" i="31"/>
  <c r="S22" i="31"/>
  <c r="AD22" i="31"/>
  <c r="AK31" i="31"/>
  <c r="AM31" i="31"/>
  <c r="AL31" i="31"/>
  <c r="W32" i="31"/>
  <c r="H21" i="31"/>
  <c r="B21" i="31"/>
  <c r="S23" i="29"/>
  <c r="AD23" i="29"/>
  <c r="F24" i="29"/>
  <c r="Q26" i="29"/>
  <c r="M25" i="29"/>
  <c r="A22" i="29"/>
  <c r="J22" i="29"/>
  <c r="H22" i="29"/>
  <c r="B22" i="29"/>
  <c r="AM30" i="29"/>
  <c r="AL30" i="29"/>
  <c r="AK30" i="29"/>
  <c r="AK29" i="32"/>
  <c r="W30" i="32"/>
  <c r="AL29" i="32"/>
  <c r="AM29" i="32"/>
  <c r="J22" i="32"/>
  <c r="A22" i="32"/>
  <c r="I23" i="32"/>
  <c r="F23" i="32"/>
  <c r="R23" i="32"/>
  <c r="S23" i="32"/>
  <c r="AD23" i="32"/>
  <c r="I23" i="31"/>
  <c r="F23" i="31"/>
  <c r="H22" i="32"/>
  <c r="B22" i="32"/>
  <c r="W26" i="33"/>
  <c r="AM25" i="33"/>
  <c r="AL25" i="33"/>
  <c r="AK25" i="33"/>
  <c r="W27" i="33"/>
  <c r="I23" i="33"/>
  <c r="F23" i="33"/>
  <c r="R23" i="33"/>
  <c r="M23" i="33"/>
  <c r="L23" i="33"/>
  <c r="U24" i="33"/>
  <c r="J22" i="33"/>
  <c r="A22" i="33"/>
  <c r="Q23" i="33"/>
  <c r="B22" i="33"/>
  <c r="H22" i="33"/>
  <c r="S23" i="33"/>
  <c r="AD23" i="33"/>
  <c r="L20" i="32"/>
  <c r="Q21" i="32"/>
  <c r="M20" i="32"/>
  <c r="U21" i="32"/>
  <c r="I24" i="29"/>
  <c r="AL32" i="31"/>
  <c r="AM32" i="31"/>
  <c r="AK32" i="31"/>
  <c r="W33" i="31"/>
  <c r="H22" i="31"/>
  <c r="B22" i="31"/>
  <c r="S23" i="31"/>
  <c r="AD23" i="31"/>
  <c r="R23" i="31"/>
  <c r="J22" i="31"/>
  <c r="A22" i="31"/>
  <c r="M21" i="31"/>
  <c r="L21" i="31"/>
  <c r="Q22" i="31"/>
  <c r="U22" i="31"/>
  <c r="M26" i="29"/>
  <c r="Q27" i="29"/>
  <c r="J23" i="29"/>
  <c r="A23" i="29"/>
  <c r="AK31" i="29"/>
  <c r="AL31" i="29"/>
  <c r="AM31" i="29"/>
  <c r="S24" i="29"/>
  <c r="AD24" i="29"/>
  <c r="F25" i="29"/>
  <c r="R24" i="29"/>
  <c r="B23" i="29"/>
  <c r="H23" i="29"/>
  <c r="AL30" i="32"/>
  <c r="AK30" i="32"/>
  <c r="AM30" i="32"/>
  <c r="W31" i="32"/>
  <c r="F24" i="31"/>
  <c r="I24" i="31"/>
  <c r="B23" i="32"/>
  <c r="H23" i="32"/>
  <c r="F24" i="32"/>
  <c r="R24" i="32"/>
  <c r="I24" i="32"/>
  <c r="S24" i="32"/>
  <c r="AD24" i="32"/>
  <c r="A23" i="32"/>
  <c r="J23" i="32"/>
  <c r="AM27" i="33"/>
  <c r="AL27" i="33"/>
  <c r="AK27" i="33"/>
  <c r="AM26" i="33"/>
  <c r="AL26" i="33"/>
  <c r="AK26" i="33"/>
  <c r="W28" i="33"/>
  <c r="I24" i="33"/>
  <c r="F24" i="33"/>
  <c r="R24" i="33"/>
  <c r="B23" i="33"/>
  <c r="H23" i="33"/>
  <c r="L24" i="33"/>
  <c r="M24" i="33"/>
  <c r="U25" i="33"/>
  <c r="Q24" i="33"/>
  <c r="S24" i="33"/>
  <c r="AD24" i="33"/>
  <c r="J23" i="33"/>
  <c r="A23" i="33"/>
  <c r="M21" i="32"/>
  <c r="L21" i="32"/>
  <c r="Q22" i="32"/>
  <c r="U22" i="32"/>
  <c r="I25" i="29"/>
  <c r="M22" i="31"/>
  <c r="L22" i="31"/>
  <c r="Q23" i="31"/>
  <c r="U23" i="31"/>
  <c r="S24" i="31"/>
  <c r="AD24" i="31"/>
  <c r="R24" i="31"/>
  <c r="AK33" i="31"/>
  <c r="AL33" i="31"/>
  <c r="AM33" i="31"/>
  <c r="W34" i="31"/>
  <c r="A23" i="31"/>
  <c r="J23" i="31"/>
  <c r="H23" i="31"/>
  <c r="B23" i="31"/>
  <c r="A24" i="29"/>
  <c r="J24" i="29"/>
  <c r="M27" i="29"/>
  <c r="Q28" i="29"/>
  <c r="B24" i="29"/>
  <c r="H24" i="29"/>
  <c r="F26" i="29"/>
  <c r="S25" i="29"/>
  <c r="AD25" i="29"/>
  <c r="R25" i="29"/>
  <c r="AK32" i="29"/>
  <c r="AM32" i="29"/>
  <c r="AL32" i="29"/>
  <c r="W32" i="32"/>
  <c r="AK31" i="32"/>
  <c r="AM31" i="32"/>
  <c r="AL31" i="32"/>
  <c r="I25" i="31"/>
  <c r="F25" i="31"/>
  <c r="H24" i="32"/>
  <c r="B24" i="32"/>
  <c r="A24" i="32"/>
  <c r="J24" i="32"/>
  <c r="F25" i="32"/>
  <c r="R25" i="32"/>
  <c r="I25" i="32"/>
  <c r="S25" i="32"/>
  <c r="AD25" i="32"/>
  <c r="AL28" i="33"/>
  <c r="AK28" i="33"/>
  <c r="AM28" i="33"/>
  <c r="W29" i="33"/>
  <c r="I25" i="33"/>
  <c r="F25" i="33"/>
  <c r="R25" i="33"/>
  <c r="S25" i="33"/>
  <c r="AD25" i="33"/>
  <c r="B24" i="33"/>
  <c r="H24" i="33"/>
  <c r="Q25" i="33"/>
  <c r="A24" i="33"/>
  <c r="J24" i="33"/>
  <c r="L25" i="33"/>
  <c r="M25" i="33"/>
  <c r="U26" i="33"/>
  <c r="L22" i="32"/>
  <c r="Q23" i="32"/>
  <c r="M22" i="32"/>
  <c r="U23" i="32"/>
  <c r="I26" i="29"/>
  <c r="AK34" i="31"/>
  <c r="AM34" i="31"/>
  <c r="AL34" i="31"/>
  <c r="W35" i="31"/>
  <c r="H24" i="31"/>
  <c r="B24" i="31"/>
  <c r="S25" i="31"/>
  <c r="AD25" i="31"/>
  <c r="R25" i="31"/>
  <c r="M23" i="31"/>
  <c r="L23" i="31"/>
  <c r="Q24" i="31"/>
  <c r="U24" i="31"/>
  <c r="J24" i="31"/>
  <c r="A24" i="31"/>
  <c r="H25" i="29"/>
  <c r="B25" i="29"/>
  <c r="AK33" i="29"/>
  <c r="AM33" i="29"/>
  <c r="AL33" i="29"/>
  <c r="R26" i="29"/>
  <c r="F27" i="29"/>
  <c r="S26" i="29"/>
  <c r="AD26" i="29"/>
  <c r="A25" i="29"/>
  <c r="J25" i="29"/>
  <c r="M28" i="29"/>
  <c r="Q29" i="29"/>
  <c r="AL32" i="32"/>
  <c r="AM32" i="32"/>
  <c r="AK32" i="32"/>
  <c r="W33" i="32"/>
  <c r="I26" i="31"/>
  <c r="F26" i="31"/>
  <c r="I26" i="32"/>
  <c r="F26" i="32"/>
  <c r="R26" i="32"/>
  <c r="S26" i="32"/>
  <c r="AD26" i="32"/>
  <c r="H25" i="32"/>
  <c r="B25" i="32"/>
  <c r="J25" i="32"/>
  <c r="A25" i="32"/>
  <c r="AK29" i="33"/>
  <c r="AM29" i="33"/>
  <c r="AL29" i="33"/>
  <c r="W30" i="33"/>
  <c r="F26" i="33"/>
  <c r="R26" i="33"/>
  <c r="I26" i="33"/>
  <c r="H25" i="33"/>
  <c r="B25" i="33"/>
  <c r="Q26" i="33"/>
  <c r="S26" i="33"/>
  <c r="AD26" i="33"/>
  <c r="M26" i="33"/>
  <c r="L26" i="33"/>
  <c r="Q27" i="33"/>
  <c r="U27" i="33"/>
  <c r="J25" i="33"/>
  <c r="A25" i="33"/>
  <c r="M23" i="32"/>
  <c r="L23" i="32"/>
  <c r="Q24" i="32"/>
  <c r="U24" i="32"/>
  <c r="I27" i="29"/>
  <c r="H25" i="31"/>
  <c r="B25" i="31"/>
  <c r="AK35" i="31"/>
  <c r="AM35" i="31"/>
  <c r="AL35" i="31"/>
  <c r="W36" i="31"/>
  <c r="S26" i="31"/>
  <c r="AD26" i="31"/>
  <c r="R26" i="31"/>
  <c r="M24" i="31"/>
  <c r="L24" i="31"/>
  <c r="Q25" i="31"/>
  <c r="U25" i="31"/>
  <c r="A25" i="31"/>
  <c r="J25" i="31"/>
  <c r="B26" i="29"/>
  <c r="H26" i="29"/>
  <c r="J26" i="29"/>
  <c r="A26" i="29"/>
  <c r="AK34" i="29"/>
  <c r="AM34" i="29"/>
  <c r="AL34" i="29"/>
  <c r="M29" i="29"/>
  <c r="Q30" i="29"/>
  <c r="S27" i="29"/>
  <c r="AD27" i="29"/>
  <c r="R27" i="29"/>
  <c r="F28" i="29"/>
  <c r="AM33" i="32"/>
  <c r="AL33" i="32"/>
  <c r="W34" i="32"/>
  <c r="AK33" i="32"/>
  <c r="H26" i="32"/>
  <c r="B26" i="32"/>
  <c r="I27" i="31"/>
  <c r="F27" i="31"/>
  <c r="R27" i="31"/>
  <c r="J26" i="32"/>
  <c r="A26" i="32"/>
  <c r="I27" i="32"/>
  <c r="F27" i="32"/>
  <c r="R27" i="32"/>
  <c r="S27" i="32"/>
  <c r="AD27" i="32"/>
  <c r="AL30" i="33"/>
  <c r="AK30" i="33"/>
  <c r="AM30" i="33"/>
  <c r="W31" i="33"/>
  <c r="F27" i="33"/>
  <c r="R27" i="33"/>
  <c r="I27" i="33"/>
  <c r="H26" i="33"/>
  <c r="B26" i="33"/>
  <c r="L27" i="33"/>
  <c r="Q28" i="33"/>
  <c r="M27" i="33"/>
  <c r="U28" i="33"/>
  <c r="S27" i="33"/>
  <c r="AD27" i="33"/>
  <c r="A26" i="33"/>
  <c r="J26" i="33"/>
  <c r="L24" i="32"/>
  <c r="Q25" i="32"/>
  <c r="M24" i="32"/>
  <c r="U25" i="32"/>
  <c r="I28" i="29"/>
  <c r="H26" i="31"/>
  <c r="B26" i="31"/>
  <c r="A26" i="31"/>
  <c r="J26" i="31"/>
  <c r="S27" i="31"/>
  <c r="AD27" i="31"/>
  <c r="M25" i="31"/>
  <c r="L25" i="31"/>
  <c r="Q26" i="31"/>
  <c r="U26" i="31"/>
  <c r="AM36" i="31"/>
  <c r="AL36" i="31"/>
  <c r="AK36" i="31"/>
  <c r="W37" i="31"/>
  <c r="J27" i="29"/>
  <c r="A27" i="29"/>
  <c r="AK35" i="29"/>
  <c r="AM35" i="29"/>
  <c r="AL35" i="29"/>
  <c r="H27" i="29"/>
  <c r="B27" i="29"/>
  <c r="Q31" i="29"/>
  <c r="M30" i="29"/>
  <c r="F29" i="29"/>
  <c r="R28" i="29"/>
  <c r="S28" i="29"/>
  <c r="AD28" i="29"/>
  <c r="AK34" i="32"/>
  <c r="AL34" i="32"/>
  <c r="AM34" i="32"/>
  <c r="W35" i="32"/>
  <c r="A27" i="32"/>
  <c r="J27" i="32"/>
  <c r="F28" i="31"/>
  <c r="R28" i="31"/>
  <c r="I28" i="31"/>
  <c r="F28" i="32"/>
  <c r="R28" i="32"/>
  <c r="I28" i="32"/>
  <c r="S28" i="32"/>
  <c r="AD28" i="32"/>
  <c r="H27" i="32"/>
  <c r="B27" i="32"/>
  <c r="AM31" i="33"/>
  <c r="AL31" i="33"/>
  <c r="AK31" i="33"/>
  <c r="W32" i="33"/>
  <c r="I28" i="33"/>
  <c r="F28" i="33"/>
  <c r="R28" i="33"/>
  <c r="A27" i="33"/>
  <c r="J27" i="33"/>
  <c r="H27" i="33"/>
  <c r="B27" i="33"/>
  <c r="S28" i="33"/>
  <c r="AD28" i="33"/>
  <c r="M28" i="33"/>
  <c r="L28" i="33"/>
  <c r="Q29" i="33"/>
  <c r="U29" i="33"/>
  <c r="M25" i="32"/>
  <c r="L25" i="32"/>
  <c r="Q26" i="32"/>
  <c r="U26" i="32"/>
  <c r="I29" i="29"/>
  <c r="H27" i="31"/>
  <c r="B27" i="31"/>
  <c r="AK37" i="31"/>
  <c r="AL37" i="31"/>
  <c r="AM37" i="31"/>
  <c r="W38" i="31"/>
  <c r="L26" i="31"/>
  <c r="Q27" i="31"/>
  <c r="M26" i="31"/>
  <c r="U27" i="31"/>
  <c r="S28" i="31"/>
  <c r="AD28" i="31"/>
  <c r="A27" i="31"/>
  <c r="J27" i="31"/>
  <c r="A28" i="29"/>
  <c r="J28" i="29"/>
  <c r="S29" i="29"/>
  <c r="AD29" i="29"/>
  <c r="F30" i="29"/>
  <c r="R29" i="29"/>
  <c r="Q32" i="29"/>
  <c r="M31" i="29"/>
  <c r="AM36" i="29"/>
  <c r="AL36" i="29"/>
  <c r="AK36" i="29"/>
  <c r="B28" i="29"/>
  <c r="H28" i="29"/>
  <c r="AL35" i="32"/>
  <c r="AK35" i="32"/>
  <c r="AM35" i="32"/>
  <c r="W36" i="32"/>
  <c r="I29" i="31"/>
  <c r="F29" i="31"/>
  <c r="R29" i="31"/>
  <c r="F29" i="32"/>
  <c r="R29" i="32"/>
  <c r="I29" i="32"/>
  <c r="S29" i="32"/>
  <c r="AD29" i="32"/>
  <c r="B28" i="32"/>
  <c r="H28" i="32"/>
  <c r="J28" i="32"/>
  <c r="A28" i="32"/>
  <c r="AK32" i="33"/>
  <c r="AM32" i="33"/>
  <c r="AL32" i="33"/>
  <c r="W33" i="33"/>
  <c r="I29" i="33"/>
  <c r="F29" i="33"/>
  <c r="R29" i="33"/>
  <c r="M29" i="33"/>
  <c r="L29" i="33"/>
  <c r="Q30" i="33"/>
  <c r="U30" i="33"/>
  <c r="H28" i="33"/>
  <c r="B28" i="33"/>
  <c r="S29" i="33"/>
  <c r="AD29" i="33"/>
  <c r="A28" i="33"/>
  <c r="J28" i="33"/>
  <c r="M26" i="32"/>
  <c r="L26" i="32"/>
  <c r="Q27" i="32"/>
  <c r="U27" i="32"/>
  <c r="I30" i="29"/>
  <c r="B28" i="31"/>
  <c r="H28" i="31"/>
  <c r="J28" i="31"/>
  <c r="A28" i="31"/>
  <c r="AL38" i="31"/>
  <c r="AK38" i="31"/>
  <c r="AM38" i="31"/>
  <c r="W39" i="31"/>
  <c r="S29" i="31"/>
  <c r="AD29" i="31"/>
  <c r="M27" i="31"/>
  <c r="L27" i="31"/>
  <c r="Q28" i="31"/>
  <c r="U28" i="31"/>
  <c r="J29" i="29"/>
  <c r="A29" i="29"/>
  <c r="M32" i="29"/>
  <c r="Q33" i="29"/>
  <c r="H29" i="29"/>
  <c r="B29" i="29"/>
  <c r="AL37" i="29"/>
  <c r="AK37" i="29"/>
  <c r="AM37" i="29"/>
  <c r="F31" i="29"/>
  <c r="R30" i="29"/>
  <c r="S30" i="29"/>
  <c r="AD30" i="29"/>
  <c r="AM36" i="32"/>
  <c r="AL36" i="32"/>
  <c r="AK36" i="32"/>
  <c r="W37" i="32"/>
  <c r="I30" i="31"/>
  <c r="F30" i="31"/>
  <c r="R30" i="31"/>
  <c r="A29" i="32"/>
  <c r="J29" i="32"/>
  <c r="I30" i="32"/>
  <c r="F30" i="32"/>
  <c r="R30" i="32"/>
  <c r="S30" i="32"/>
  <c r="AD30" i="32"/>
  <c r="H29" i="32"/>
  <c r="B29" i="32"/>
  <c r="AM33" i="33"/>
  <c r="AL33" i="33"/>
  <c r="AK33" i="33"/>
  <c r="W34" i="33"/>
  <c r="F30" i="33"/>
  <c r="R30" i="33"/>
  <c r="I30" i="33"/>
  <c r="M30" i="33"/>
  <c r="L30" i="33"/>
  <c r="Q31" i="33"/>
  <c r="U31" i="33"/>
  <c r="H29" i="33"/>
  <c r="B29" i="33"/>
  <c r="S30" i="33"/>
  <c r="AD30" i="33"/>
  <c r="J29" i="33"/>
  <c r="A29" i="33"/>
  <c r="M27" i="32"/>
  <c r="L27" i="32"/>
  <c r="Q28" i="32"/>
  <c r="U28" i="32"/>
  <c r="I31" i="29"/>
  <c r="L28" i="31"/>
  <c r="Q29" i="31"/>
  <c r="M28" i="31"/>
  <c r="U29" i="31"/>
  <c r="AL39" i="31"/>
  <c r="AM39" i="31"/>
  <c r="AK39" i="31"/>
  <c r="W40" i="31"/>
  <c r="S30" i="31"/>
  <c r="AD30" i="31"/>
  <c r="A29" i="31"/>
  <c r="J29" i="31"/>
  <c r="H29" i="31"/>
  <c r="B29" i="31"/>
  <c r="A30" i="29"/>
  <c r="J30" i="29"/>
  <c r="AL38" i="29"/>
  <c r="AK38" i="29"/>
  <c r="AM38" i="29"/>
  <c r="H30" i="29"/>
  <c r="B30" i="29"/>
  <c r="F32" i="29"/>
  <c r="S31" i="29"/>
  <c r="AD31" i="29"/>
  <c r="R31" i="29"/>
  <c r="M33" i="29"/>
  <c r="Q34" i="29"/>
  <c r="AL37" i="32"/>
  <c r="W38" i="32"/>
  <c r="AM37" i="32"/>
  <c r="AK37" i="32"/>
  <c r="I31" i="32"/>
  <c r="F31" i="32"/>
  <c r="R31" i="32"/>
  <c r="S31" i="32"/>
  <c r="AD31" i="32"/>
  <c r="I31" i="31"/>
  <c r="F31" i="31"/>
  <c r="R31" i="31"/>
  <c r="H30" i="32"/>
  <c r="B30" i="32"/>
  <c r="A30" i="32"/>
  <c r="J30" i="32"/>
  <c r="AM34" i="33"/>
  <c r="AL34" i="33"/>
  <c r="AK34" i="33"/>
  <c r="W35" i="33"/>
  <c r="I31" i="33"/>
  <c r="F31" i="33"/>
  <c r="R31" i="33"/>
  <c r="S31" i="33"/>
  <c r="AD31" i="33"/>
  <c r="H30" i="33"/>
  <c r="B30" i="33"/>
  <c r="L31" i="33"/>
  <c r="Q32" i="33"/>
  <c r="M31" i="33"/>
  <c r="U32" i="33"/>
  <c r="A30" i="33"/>
  <c r="J30" i="33"/>
  <c r="M28" i="32"/>
  <c r="L28" i="32"/>
  <c r="Q29" i="32"/>
  <c r="U29" i="32"/>
  <c r="I32" i="29"/>
  <c r="B30" i="31"/>
  <c r="H30" i="31"/>
  <c r="S31" i="31"/>
  <c r="AD31" i="31"/>
  <c r="J30" i="31"/>
  <c r="A30" i="31"/>
  <c r="AL40" i="31"/>
  <c r="AK40" i="31"/>
  <c r="AM40" i="31"/>
  <c r="W41" i="31"/>
  <c r="M29" i="31"/>
  <c r="L29" i="31"/>
  <c r="Q30" i="31"/>
  <c r="U30" i="31"/>
  <c r="M34" i="29"/>
  <c r="Q35" i="29"/>
  <c r="H31" i="29"/>
  <c r="B31" i="29"/>
  <c r="AM39" i="29"/>
  <c r="AL39" i="29"/>
  <c r="AK39" i="29"/>
  <c r="A31" i="29"/>
  <c r="J31" i="29"/>
  <c r="F33" i="29"/>
  <c r="S32" i="29"/>
  <c r="AD32" i="29"/>
  <c r="R32" i="29"/>
  <c r="AM38" i="32"/>
  <c r="W39" i="32"/>
  <c r="AL38" i="32"/>
  <c r="AK38" i="32"/>
  <c r="F32" i="32"/>
  <c r="R32" i="32"/>
  <c r="I32" i="32"/>
  <c r="S32" i="32"/>
  <c r="AD32" i="32"/>
  <c r="B31" i="32"/>
  <c r="H31" i="32"/>
  <c r="F32" i="31"/>
  <c r="I32" i="31"/>
  <c r="A31" i="32"/>
  <c r="J31" i="32"/>
  <c r="AM35" i="33"/>
  <c r="AL35" i="33"/>
  <c r="AK35" i="33"/>
  <c r="W36" i="33"/>
  <c r="W37" i="33"/>
  <c r="I32" i="33"/>
  <c r="F32" i="33"/>
  <c r="R32" i="33"/>
  <c r="M32" i="33"/>
  <c r="L32" i="33"/>
  <c r="Q33" i="33"/>
  <c r="U33" i="33"/>
  <c r="H31" i="33"/>
  <c r="B31" i="33"/>
  <c r="A31" i="33"/>
  <c r="J31" i="33"/>
  <c r="S32" i="33"/>
  <c r="AD32" i="33"/>
  <c r="M29" i="32"/>
  <c r="L29" i="32"/>
  <c r="Q30" i="32"/>
  <c r="U30" i="32"/>
  <c r="I33" i="29"/>
  <c r="AM41" i="31"/>
  <c r="AL41" i="31"/>
  <c r="AK41" i="31"/>
  <c r="W42" i="31"/>
  <c r="M30" i="31"/>
  <c r="L30" i="31"/>
  <c r="Q31" i="31"/>
  <c r="U31" i="31"/>
  <c r="S32" i="31"/>
  <c r="AD32" i="31"/>
  <c r="R32" i="31"/>
  <c r="A31" i="31"/>
  <c r="J31" i="31"/>
  <c r="H31" i="31"/>
  <c r="B31" i="31"/>
  <c r="A32" i="29"/>
  <c r="J32" i="29"/>
  <c r="M35" i="29"/>
  <c r="Q36" i="29"/>
  <c r="H32" i="29"/>
  <c r="B32" i="29"/>
  <c r="S33" i="29"/>
  <c r="AD33" i="29"/>
  <c r="R33" i="29"/>
  <c r="F34" i="29"/>
  <c r="AL40" i="29"/>
  <c r="AK40" i="29"/>
  <c r="AM40" i="29"/>
  <c r="AM39" i="32"/>
  <c r="AL39" i="32"/>
  <c r="AK39" i="32"/>
  <c r="W40" i="32"/>
  <c r="F33" i="32"/>
  <c r="R33" i="32"/>
  <c r="I33" i="32"/>
  <c r="S33" i="32"/>
  <c r="AD33" i="32"/>
  <c r="H32" i="32"/>
  <c r="B32" i="32"/>
  <c r="I33" i="31"/>
  <c r="F33" i="31"/>
  <c r="R33" i="31"/>
  <c r="J32" i="32"/>
  <c r="A32" i="32"/>
  <c r="AL37" i="33"/>
  <c r="AK37" i="33"/>
  <c r="AM37" i="33"/>
  <c r="AM36" i="33"/>
  <c r="AL36" i="33"/>
  <c r="AK36" i="33"/>
  <c r="W38" i="33"/>
  <c r="W40" i="33"/>
  <c r="W39" i="33"/>
  <c r="F33" i="33"/>
  <c r="R33" i="33"/>
  <c r="I33" i="33"/>
  <c r="A32" i="33"/>
  <c r="J32" i="33"/>
  <c r="M33" i="33"/>
  <c r="L33" i="33"/>
  <c r="Q34" i="33"/>
  <c r="U34" i="33"/>
  <c r="H32" i="33"/>
  <c r="B32" i="33"/>
  <c r="S33" i="33"/>
  <c r="AD33" i="33"/>
  <c r="M30" i="32"/>
  <c r="L30" i="32"/>
  <c r="Q31" i="32"/>
  <c r="U31" i="32"/>
  <c r="I34" i="29"/>
  <c r="H32" i="31"/>
  <c r="B32" i="31"/>
  <c r="AL42" i="31"/>
  <c r="AK42" i="31"/>
  <c r="AM42" i="31"/>
  <c r="W43" i="31"/>
  <c r="S33" i="31"/>
  <c r="AD33" i="31"/>
  <c r="M31" i="31"/>
  <c r="L31" i="31"/>
  <c r="Q32" i="31"/>
  <c r="U32" i="31"/>
  <c r="J32" i="31"/>
  <c r="A32" i="31"/>
  <c r="AM41" i="29"/>
  <c r="AL41" i="29"/>
  <c r="AK41" i="29"/>
  <c r="J33" i="29"/>
  <c r="A33" i="29"/>
  <c r="H33" i="29"/>
  <c r="B33" i="29"/>
  <c r="S34" i="29"/>
  <c r="AD34" i="29"/>
  <c r="R34" i="29"/>
  <c r="F35" i="29"/>
  <c r="M36" i="29"/>
  <c r="Q37" i="29"/>
  <c r="AM40" i="32"/>
  <c r="AL40" i="32"/>
  <c r="AK40" i="32"/>
  <c r="W41" i="32"/>
  <c r="B33" i="32"/>
  <c r="H33" i="32"/>
  <c r="I34" i="31"/>
  <c r="F34" i="31"/>
  <c r="R34" i="31"/>
  <c r="J33" i="32"/>
  <c r="A33" i="32"/>
  <c r="I34" i="32"/>
  <c r="F34" i="32"/>
  <c r="R34" i="32"/>
  <c r="S34" i="32"/>
  <c r="AD34" i="32"/>
  <c r="AK40" i="33"/>
  <c r="AM40" i="33"/>
  <c r="AL40" i="33"/>
  <c r="AL39" i="33"/>
  <c r="AK39" i="33"/>
  <c r="AM39" i="33"/>
  <c r="AL38" i="33"/>
  <c r="AK38" i="33"/>
  <c r="AM38" i="33"/>
  <c r="W41" i="33"/>
  <c r="F34" i="33"/>
  <c r="R34" i="33"/>
  <c r="I34" i="33"/>
  <c r="H33" i="33"/>
  <c r="B33" i="33"/>
  <c r="J33" i="33"/>
  <c r="A33" i="33"/>
  <c r="S34" i="33"/>
  <c r="AD34" i="33"/>
  <c r="M34" i="33"/>
  <c r="L34" i="33"/>
  <c r="Q35" i="33"/>
  <c r="U35" i="33"/>
  <c r="L31" i="32"/>
  <c r="Q32" i="32"/>
  <c r="M31" i="32"/>
  <c r="U32" i="32"/>
  <c r="I35" i="29"/>
  <c r="A33" i="31"/>
  <c r="J33" i="31"/>
  <c r="B33" i="31"/>
  <c r="H33" i="31"/>
  <c r="M32" i="31"/>
  <c r="L32" i="31"/>
  <c r="Q33" i="31"/>
  <c r="U33" i="31"/>
  <c r="S34" i="31"/>
  <c r="AD34" i="31"/>
  <c r="AL43" i="31"/>
  <c r="AK43" i="31"/>
  <c r="AM43" i="31"/>
  <c r="W44" i="31"/>
  <c r="Q38" i="29"/>
  <c r="M37" i="29"/>
  <c r="S35" i="29"/>
  <c r="AD35" i="29"/>
  <c r="R35" i="29"/>
  <c r="F36" i="29"/>
  <c r="AM42" i="29"/>
  <c r="AL42" i="29"/>
  <c r="AK42" i="29"/>
  <c r="J34" i="29"/>
  <c r="A34" i="29"/>
  <c r="H34" i="29"/>
  <c r="B34" i="29"/>
  <c r="AK41" i="32"/>
  <c r="AL41" i="32"/>
  <c r="AM41" i="32"/>
  <c r="W42" i="32"/>
  <c r="B34" i="32"/>
  <c r="H34" i="32"/>
  <c r="I35" i="31"/>
  <c r="F35" i="31"/>
  <c r="R35" i="31"/>
  <c r="I35" i="32"/>
  <c r="F35" i="32"/>
  <c r="R35" i="32"/>
  <c r="S35" i="32"/>
  <c r="AD35" i="32"/>
  <c r="J34" i="32"/>
  <c r="A34" i="32"/>
  <c r="AL41" i="33"/>
  <c r="AK41" i="33"/>
  <c r="AM41" i="33"/>
  <c r="W42" i="33"/>
  <c r="I35" i="33"/>
  <c r="F35" i="33"/>
  <c r="R35" i="33"/>
  <c r="J34" i="33"/>
  <c r="A34" i="33"/>
  <c r="M35" i="33"/>
  <c r="L35" i="33"/>
  <c r="Q36" i="33"/>
  <c r="U36" i="33"/>
  <c r="S35" i="33"/>
  <c r="AD35" i="33"/>
  <c r="H34" i="33"/>
  <c r="B34" i="33"/>
  <c r="M32" i="32"/>
  <c r="L32" i="32"/>
  <c r="Q33" i="32"/>
  <c r="U33" i="32"/>
  <c r="I36" i="29"/>
  <c r="A34" i="31"/>
  <c r="J34" i="31"/>
  <c r="AM44" i="31"/>
  <c r="AL44" i="31"/>
  <c r="AK44" i="31"/>
  <c r="W45" i="31"/>
  <c r="S35" i="31"/>
  <c r="AD35" i="31"/>
  <c r="H34" i="31"/>
  <c r="B34" i="31"/>
  <c r="M33" i="31"/>
  <c r="L33" i="31"/>
  <c r="Q34" i="31"/>
  <c r="U34" i="31"/>
  <c r="AL43" i="29"/>
  <c r="AM43" i="29"/>
  <c r="AK43" i="29"/>
  <c r="A35" i="29"/>
  <c r="J35" i="29"/>
  <c r="H35" i="29"/>
  <c r="B35" i="29"/>
  <c r="S36" i="29"/>
  <c r="AD36" i="29"/>
  <c r="R36" i="29"/>
  <c r="F37" i="29"/>
  <c r="Q39" i="29"/>
  <c r="M38" i="29"/>
  <c r="AK42" i="32"/>
  <c r="AM42" i="32"/>
  <c r="AL42" i="32"/>
  <c r="W43" i="32"/>
  <c r="B35" i="32"/>
  <c r="H35" i="32"/>
  <c r="I36" i="31"/>
  <c r="F36" i="31"/>
  <c r="F36" i="32"/>
  <c r="R36" i="32"/>
  <c r="I36" i="32"/>
  <c r="S36" i="32"/>
  <c r="AD36" i="32"/>
  <c r="A35" i="32"/>
  <c r="J35" i="32"/>
  <c r="AK42" i="33"/>
  <c r="AM42" i="33"/>
  <c r="AL42" i="33"/>
  <c r="W43" i="33"/>
  <c r="I36" i="33"/>
  <c r="F36" i="33"/>
  <c r="R36" i="33"/>
  <c r="A35" i="33"/>
  <c r="J35" i="33"/>
  <c r="H35" i="33"/>
  <c r="B35" i="33"/>
  <c r="S36" i="33"/>
  <c r="AD36" i="33"/>
  <c r="M36" i="33"/>
  <c r="L36" i="33"/>
  <c r="Q37" i="33"/>
  <c r="U37" i="33"/>
  <c r="M33" i="32"/>
  <c r="L33" i="32"/>
  <c r="Q34" i="32"/>
  <c r="U34" i="32"/>
  <c r="I37" i="29"/>
  <c r="M34" i="31"/>
  <c r="L34" i="31"/>
  <c r="Q35" i="31"/>
  <c r="U35" i="31"/>
  <c r="S36" i="31"/>
  <c r="AD36" i="31"/>
  <c r="R36" i="31"/>
  <c r="AK45" i="31"/>
  <c r="AM45" i="31"/>
  <c r="AL45" i="31"/>
  <c r="W46" i="31"/>
  <c r="H35" i="31"/>
  <c r="B35" i="31"/>
  <c r="A35" i="31"/>
  <c r="J35" i="31"/>
  <c r="M39" i="29"/>
  <c r="Q40" i="29"/>
  <c r="A36" i="29"/>
  <c r="J36" i="29"/>
  <c r="AK44" i="29"/>
  <c r="AM44" i="29"/>
  <c r="AL44" i="29"/>
  <c r="S37" i="29"/>
  <c r="AD37" i="29"/>
  <c r="R37" i="29"/>
  <c r="F38" i="29"/>
  <c r="H36" i="29"/>
  <c r="B36" i="29"/>
  <c r="AK43" i="32"/>
  <c r="AL43" i="32"/>
  <c r="AM43" i="32"/>
  <c r="W44" i="32"/>
  <c r="I37" i="31"/>
  <c r="F37" i="31"/>
  <c r="F37" i="32"/>
  <c r="R37" i="32"/>
  <c r="I37" i="32"/>
  <c r="S37" i="32"/>
  <c r="AD37" i="32"/>
  <c r="B36" i="32"/>
  <c r="H36" i="32"/>
  <c r="J36" i="32"/>
  <c r="A36" i="32"/>
  <c r="AL43" i="33"/>
  <c r="AK43" i="33"/>
  <c r="AM43" i="33"/>
  <c r="W44" i="33"/>
  <c r="W45" i="33"/>
  <c r="F37" i="33"/>
  <c r="I37" i="33"/>
  <c r="A36" i="33"/>
  <c r="J36" i="33"/>
  <c r="L37" i="33"/>
  <c r="Q38" i="33"/>
  <c r="M37" i="33"/>
  <c r="U38" i="33"/>
  <c r="S37" i="33"/>
  <c r="AD37" i="33"/>
  <c r="R37" i="33"/>
  <c r="H36" i="33"/>
  <c r="B36" i="33"/>
  <c r="L34" i="32"/>
  <c r="Q35" i="32"/>
  <c r="M34" i="32"/>
  <c r="U35" i="32"/>
  <c r="I38" i="29"/>
  <c r="AK46" i="31"/>
  <c r="AL46" i="31"/>
  <c r="AM46" i="31"/>
  <c r="W47" i="31"/>
  <c r="S37" i="31"/>
  <c r="AD37" i="31"/>
  <c r="R37" i="31"/>
  <c r="A36" i="31"/>
  <c r="J36" i="31"/>
  <c r="L35" i="31"/>
  <c r="Q36" i="31"/>
  <c r="M35" i="31"/>
  <c r="U36" i="31"/>
  <c r="H36" i="31"/>
  <c r="B36" i="31"/>
  <c r="M40" i="29"/>
  <c r="Q41" i="29"/>
  <c r="F39" i="29"/>
  <c r="S38" i="29"/>
  <c r="AD38" i="29"/>
  <c r="R38" i="29"/>
  <c r="H37" i="29"/>
  <c r="B37" i="29"/>
  <c r="A37" i="29"/>
  <c r="J37" i="29"/>
  <c r="AM45" i="29"/>
  <c r="AK45" i="29"/>
  <c r="AL45" i="29"/>
  <c r="AK44" i="32"/>
  <c r="AL44" i="32"/>
  <c r="W45" i="32"/>
  <c r="AM44" i="32"/>
  <c r="B37" i="32"/>
  <c r="H37" i="32"/>
  <c r="J37" i="32"/>
  <c r="A37" i="32"/>
  <c r="I38" i="31"/>
  <c r="F38" i="31"/>
  <c r="R38" i="31"/>
  <c r="I38" i="32"/>
  <c r="F38" i="32"/>
  <c r="R38" i="32"/>
  <c r="S38" i="32"/>
  <c r="AD38" i="32"/>
  <c r="AL45" i="33"/>
  <c r="AK45" i="33"/>
  <c r="AM45" i="33"/>
  <c r="AK44" i="33"/>
  <c r="AM44" i="33"/>
  <c r="AL44" i="33"/>
  <c r="W46" i="33"/>
  <c r="F38" i="33"/>
  <c r="R38" i="33"/>
  <c r="I38" i="33"/>
  <c r="A37" i="33"/>
  <c r="J37" i="33"/>
  <c r="H37" i="33"/>
  <c r="B37" i="33"/>
  <c r="S38" i="33"/>
  <c r="AD38" i="33"/>
  <c r="L38" i="33"/>
  <c r="Q39" i="33"/>
  <c r="M38" i="33"/>
  <c r="U39" i="33"/>
  <c r="M35" i="32"/>
  <c r="L35" i="32"/>
  <c r="Q36" i="32"/>
  <c r="U36" i="32"/>
  <c r="I39" i="29"/>
  <c r="H37" i="31"/>
  <c r="B37" i="31"/>
  <c r="AK47" i="31"/>
  <c r="AM47" i="31"/>
  <c r="AL47" i="31"/>
  <c r="W48" i="31"/>
  <c r="L36" i="31"/>
  <c r="Q37" i="31"/>
  <c r="M36" i="31"/>
  <c r="U37" i="31"/>
  <c r="A37" i="31"/>
  <c r="J37" i="31"/>
  <c r="S38" i="31"/>
  <c r="AD38" i="31"/>
  <c r="AM46" i="29"/>
  <c r="AL46" i="29"/>
  <c r="AK46" i="29"/>
  <c r="A38" i="29"/>
  <c r="J38" i="29"/>
  <c r="F40" i="29"/>
  <c r="S39" i="29"/>
  <c r="AD39" i="29"/>
  <c r="R39" i="29"/>
  <c r="M41" i="29"/>
  <c r="Q42" i="29"/>
  <c r="H38" i="29"/>
  <c r="B38" i="29"/>
  <c r="AM45" i="32"/>
  <c r="AL45" i="32"/>
  <c r="AK45" i="32"/>
  <c r="W46" i="32"/>
  <c r="I39" i="32"/>
  <c r="F39" i="32"/>
  <c r="R39" i="32"/>
  <c r="S39" i="32"/>
  <c r="AD39" i="32"/>
  <c r="A38" i="32"/>
  <c r="J38" i="32"/>
  <c r="I39" i="31"/>
  <c r="F39" i="31"/>
  <c r="R39" i="31"/>
  <c r="H38" i="32"/>
  <c r="B38" i="32"/>
  <c r="AM46" i="33"/>
  <c r="AL46" i="33"/>
  <c r="W47" i="33"/>
  <c r="AK46" i="33"/>
  <c r="I39" i="33"/>
  <c r="F39" i="33"/>
  <c r="R39" i="33"/>
  <c r="M39" i="33"/>
  <c r="L39" i="33"/>
  <c r="Q40" i="33"/>
  <c r="U40" i="33"/>
  <c r="H38" i="33"/>
  <c r="B38" i="33"/>
  <c r="A38" i="33"/>
  <c r="J38" i="33"/>
  <c r="S39" i="33"/>
  <c r="AD39" i="33"/>
  <c r="M36" i="32"/>
  <c r="L36" i="32"/>
  <c r="Q37" i="32"/>
  <c r="U37" i="32"/>
  <c r="I40" i="29"/>
  <c r="H38" i="31"/>
  <c r="B38" i="31"/>
  <c r="AL48" i="31"/>
  <c r="AM48" i="31"/>
  <c r="AK48" i="31"/>
  <c r="W49" i="31"/>
  <c r="J38" i="31"/>
  <c r="A38" i="31"/>
  <c r="S39" i="31"/>
  <c r="AD39" i="31"/>
  <c r="M37" i="31"/>
  <c r="L37" i="31"/>
  <c r="Q38" i="31"/>
  <c r="U38" i="31"/>
  <c r="S40" i="29"/>
  <c r="AD40" i="29"/>
  <c r="R40" i="29"/>
  <c r="F41" i="29"/>
  <c r="AK47" i="29"/>
  <c r="AM47" i="29"/>
  <c r="AL47" i="29"/>
  <c r="A39" i="29"/>
  <c r="J39" i="29"/>
  <c r="Q43" i="29"/>
  <c r="M42" i="29"/>
  <c r="H39" i="29"/>
  <c r="B39" i="29"/>
  <c r="AM46" i="32"/>
  <c r="AK46" i="32"/>
  <c r="AL46" i="32"/>
  <c r="W47" i="32"/>
  <c r="F40" i="32"/>
  <c r="R40" i="32"/>
  <c r="I40" i="32"/>
  <c r="S40" i="32"/>
  <c r="AD40" i="32"/>
  <c r="F40" i="31"/>
  <c r="R40" i="31"/>
  <c r="I40" i="31"/>
  <c r="B39" i="32"/>
  <c r="H39" i="32"/>
  <c r="A39" i="32"/>
  <c r="J39" i="32"/>
  <c r="AK47" i="33"/>
  <c r="AM47" i="33"/>
  <c r="AL47" i="33"/>
  <c r="W48" i="33"/>
  <c r="I40" i="33"/>
  <c r="F40" i="33"/>
  <c r="R40" i="33"/>
  <c r="A39" i="33"/>
  <c r="J39" i="33"/>
  <c r="H39" i="33"/>
  <c r="B39" i="33"/>
  <c r="M40" i="33"/>
  <c r="L40" i="33"/>
  <c r="Q41" i="33"/>
  <c r="U41" i="33"/>
  <c r="S40" i="33"/>
  <c r="AD40" i="33"/>
  <c r="L37" i="32"/>
  <c r="Q38" i="32"/>
  <c r="M37" i="32"/>
  <c r="U38" i="32"/>
  <c r="I41" i="29"/>
  <c r="J39" i="31"/>
  <c r="A39" i="31"/>
  <c r="AL49" i="31"/>
  <c r="AM49" i="31"/>
  <c r="AK49" i="31"/>
  <c r="W50" i="31"/>
  <c r="M38" i="31"/>
  <c r="L38" i="31"/>
  <c r="Q39" i="31"/>
  <c r="U39" i="31"/>
  <c r="S40" i="31"/>
  <c r="AD40" i="31"/>
  <c r="B39" i="31"/>
  <c r="AD41" i="29"/>
  <c r="R41" i="29"/>
  <c r="F42" i="29"/>
  <c r="AM48" i="29"/>
  <c r="AL48" i="29"/>
  <c r="AK48" i="29"/>
  <c r="J40" i="29"/>
  <c r="A40" i="29"/>
  <c r="H40" i="29"/>
  <c r="B40" i="29"/>
  <c r="M43" i="29"/>
  <c r="Q44" i="29"/>
  <c r="AK47" i="32"/>
  <c r="AM47" i="32"/>
  <c r="AL47" i="32"/>
  <c r="W48" i="32"/>
  <c r="J40" i="32"/>
  <c r="A40" i="32"/>
  <c r="I41" i="31"/>
  <c r="F41" i="31"/>
  <c r="R41" i="31"/>
  <c r="F41" i="32"/>
  <c r="R41" i="32"/>
  <c r="I41" i="32"/>
  <c r="S41" i="32"/>
  <c r="AD41" i="32"/>
  <c r="B40" i="32"/>
  <c r="H40" i="32"/>
  <c r="AL48" i="33"/>
  <c r="AK48" i="33"/>
  <c r="AM48" i="33"/>
  <c r="W49" i="33"/>
  <c r="I41" i="33"/>
  <c r="F41" i="33"/>
  <c r="R41" i="33"/>
  <c r="H40" i="33"/>
  <c r="B40" i="33"/>
  <c r="S41" i="33"/>
  <c r="AD41" i="33"/>
  <c r="M41" i="33"/>
  <c r="L41" i="33"/>
  <c r="Q42" i="33"/>
  <c r="U42" i="33"/>
  <c r="J40" i="33"/>
  <c r="A40" i="33"/>
  <c r="L38" i="32"/>
  <c r="Q39" i="32"/>
  <c r="M38" i="32"/>
  <c r="U39" i="32"/>
  <c r="I42" i="29"/>
  <c r="S41" i="31"/>
  <c r="AD41" i="31"/>
  <c r="B40" i="31"/>
  <c r="AL50" i="31"/>
  <c r="AK50" i="31"/>
  <c r="AM50" i="31"/>
  <c r="W51" i="31"/>
  <c r="A40" i="31"/>
  <c r="J40" i="31"/>
  <c r="M39" i="31"/>
  <c r="L39" i="31"/>
  <c r="Q40" i="31"/>
  <c r="U40" i="31"/>
  <c r="M44" i="29"/>
  <c r="Q45" i="29"/>
  <c r="A41" i="29"/>
  <c r="J41" i="29"/>
  <c r="AK49" i="29"/>
  <c r="AM49" i="29"/>
  <c r="AL49" i="29"/>
  <c r="F43" i="29"/>
  <c r="S42" i="29"/>
  <c r="AD42" i="29"/>
  <c r="R42" i="29"/>
  <c r="H41" i="29"/>
  <c r="B41" i="29"/>
  <c r="AM48" i="32"/>
  <c r="AK48" i="32"/>
  <c r="W49" i="32"/>
  <c r="AL48" i="32"/>
  <c r="I42" i="31"/>
  <c r="F42" i="31"/>
  <c r="J41" i="32"/>
  <c r="A41" i="32"/>
  <c r="I42" i="32"/>
  <c r="F42" i="32"/>
  <c r="R42" i="32"/>
  <c r="S42" i="32"/>
  <c r="AD42" i="32"/>
  <c r="H41" i="32"/>
  <c r="B41" i="32"/>
  <c r="AM49" i="33"/>
  <c r="W50" i="33"/>
  <c r="AL49" i="33"/>
  <c r="AK49" i="33"/>
  <c r="F42" i="33"/>
  <c r="I42" i="33"/>
  <c r="S42" i="33"/>
  <c r="AD42" i="33"/>
  <c r="R42" i="33"/>
  <c r="H41" i="33"/>
  <c r="B41" i="33"/>
  <c r="L42" i="33"/>
  <c r="Q43" i="33"/>
  <c r="M42" i="33"/>
  <c r="U43" i="33"/>
  <c r="A41" i="33"/>
  <c r="J41" i="33"/>
  <c r="L39" i="32"/>
  <c r="Q40" i="32"/>
  <c r="M39" i="32"/>
  <c r="U40" i="32"/>
  <c r="I43" i="29"/>
  <c r="B43" i="29"/>
  <c r="AL51" i="31"/>
  <c r="AM51" i="31"/>
  <c r="AK51" i="31"/>
  <c r="W52" i="31"/>
  <c r="M40" i="31"/>
  <c r="L40" i="31"/>
  <c r="Q41" i="31"/>
  <c r="U41" i="31"/>
  <c r="B41" i="31"/>
  <c r="A41" i="31"/>
  <c r="J41" i="31"/>
  <c r="S42" i="31"/>
  <c r="AD42" i="31"/>
  <c r="R42" i="31"/>
  <c r="H42" i="29"/>
  <c r="B42" i="29"/>
  <c r="Q46" i="29"/>
  <c r="M45" i="29"/>
  <c r="AM50" i="29"/>
  <c r="AL50" i="29"/>
  <c r="AK50" i="29"/>
  <c r="A42" i="29"/>
  <c r="J42" i="29"/>
  <c r="S43" i="29"/>
  <c r="AD43" i="29"/>
  <c r="F44" i="29"/>
  <c r="R43" i="29"/>
  <c r="AL49" i="32"/>
  <c r="W50" i="32"/>
  <c r="AM49" i="32"/>
  <c r="AK49" i="32"/>
  <c r="H42" i="32"/>
  <c r="B42" i="32"/>
  <c r="J42" i="32"/>
  <c r="A42" i="32"/>
  <c r="I43" i="31"/>
  <c r="F43" i="31"/>
  <c r="I43" i="32"/>
  <c r="B43" i="32"/>
  <c r="F43" i="32"/>
  <c r="R43" i="32"/>
  <c r="S43" i="32"/>
  <c r="AD43" i="32"/>
  <c r="AM50" i="33"/>
  <c r="AL50" i="33"/>
  <c r="AK50" i="33"/>
  <c r="W51" i="33"/>
  <c r="F43" i="33"/>
  <c r="I43" i="33"/>
  <c r="M43" i="33"/>
  <c r="L43" i="33"/>
  <c r="Q44" i="33"/>
  <c r="U44" i="33"/>
  <c r="H42" i="33"/>
  <c r="B42" i="33"/>
  <c r="A42" i="33"/>
  <c r="J42" i="33"/>
  <c r="S43" i="33"/>
  <c r="AD43" i="33"/>
  <c r="B43" i="33"/>
  <c r="R43" i="33"/>
  <c r="M40" i="32"/>
  <c r="L40" i="32"/>
  <c r="Q41" i="32"/>
  <c r="U41" i="32"/>
  <c r="I44" i="29"/>
  <c r="A42" i="31"/>
  <c r="J42" i="31"/>
  <c r="AL52" i="31"/>
  <c r="AK52" i="31"/>
  <c r="AM52" i="31"/>
  <c r="W53" i="31"/>
  <c r="L41" i="31"/>
  <c r="Q42" i="31"/>
  <c r="M41" i="31"/>
  <c r="U42" i="31"/>
  <c r="B42" i="31"/>
  <c r="R43" i="31"/>
  <c r="S43" i="31"/>
  <c r="AD43" i="31"/>
  <c r="B43" i="31"/>
  <c r="J43" i="29"/>
  <c r="A43" i="29"/>
  <c r="AK51" i="29"/>
  <c r="AM51" i="29"/>
  <c r="AL51" i="29"/>
  <c r="M46" i="29"/>
  <c r="Q47" i="29"/>
  <c r="S44" i="29"/>
  <c r="AD44" i="29"/>
  <c r="R44" i="29"/>
  <c r="F45" i="29"/>
  <c r="AK50" i="32"/>
  <c r="W51" i="32"/>
  <c r="AM50" i="32"/>
  <c r="AL50" i="32"/>
  <c r="F44" i="31"/>
  <c r="R44" i="31"/>
  <c r="I44" i="31"/>
  <c r="A43" i="32"/>
  <c r="J43" i="32"/>
  <c r="F44" i="32"/>
  <c r="R44" i="32"/>
  <c r="I44" i="32"/>
  <c r="S44" i="32"/>
  <c r="AD44" i="32"/>
  <c r="AL51" i="33"/>
  <c r="AK51" i="33"/>
  <c r="W52" i="33"/>
  <c r="AM51" i="33"/>
  <c r="I44" i="33"/>
  <c r="F44" i="33"/>
  <c r="R44" i="33"/>
  <c r="M44" i="33"/>
  <c r="L44" i="33"/>
  <c r="Q45" i="33"/>
  <c r="U45" i="33"/>
  <c r="S44" i="33"/>
  <c r="AD44" i="33"/>
  <c r="J43" i="33"/>
  <c r="A43" i="33"/>
  <c r="M41" i="32"/>
  <c r="L41" i="32"/>
  <c r="Q42" i="32"/>
  <c r="U42" i="32"/>
  <c r="I45" i="29"/>
  <c r="S44" i="31"/>
  <c r="AD44" i="31"/>
  <c r="AK53" i="31"/>
  <c r="AM53" i="31"/>
  <c r="AL53" i="31"/>
  <c r="W54" i="31"/>
  <c r="J43" i="31"/>
  <c r="A43" i="31"/>
  <c r="M42" i="31"/>
  <c r="L42" i="31"/>
  <c r="Q43" i="31"/>
  <c r="U43" i="31"/>
  <c r="F46" i="29"/>
  <c r="S45" i="29"/>
  <c r="AD45" i="29"/>
  <c r="R45" i="29"/>
  <c r="B44" i="29"/>
  <c r="H44" i="29"/>
  <c r="AK52" i="29"/>
  <c r="AM52" i="29"/>
  <c r="AL52" i="29"/>
  <c r="A44" i="29"/>
  <c r="J44" i="29"/>
  <c r="M47" i="29"/>
  <c r="Q48" i="29"/>
  <c r="AL51" i="32"/>
  <c r="W52" i="32"/>
  <c r="AK51" i="32"/>
  <c r="AM51" i="32"/>
  <c r="F45" i="32"/>
  <c r="R45" i="32"/>
  <c r="I45" i="32"/>
  <c r="S45" i="32"/>
  <c r="AD45" i="32"/>
  <c r="H44" i="32"/>
  <c r="B44" i="32"/>
  <c r="I45" i="31"/>
  <c r="F45" i="31"/>
  <c r="R45" i="31"/>
  <c r="J44" i="32"/>
  <c r="A44" i="32"/>
  <c r="W53" i="33"/>
  <c r="AM52" i="33"/>
  <c r="AL52" i="33"/>
  <c r="AK52" i="33"/>
  <c r="W54" i="33"/>
  <c r="AL54" i="33"/>
  <c r="I45" i="33"/>
  <c r="F45" i="33"/>
  <c r="R45" i="33"/>
  <c r="S45" i="33"/>
  <c r="AD45" i="33"/>
  <c r="H44" i="33"/>
  <c r="B44" i="33"/>
  <c r="A44" i="33"/>
  <c r="J44" i="33"/>
  <c r="L45" i="33"/>
  <c r="Q46" i="33"/>
  <c r="M45" i="33"/>
  <c r="U46" i="33"/>
  <c r="AM54" i="33"/>
  <c r="AK54" i="33"/>
  <c r="W55" i="33"/>
  <c r="L42" i="32"/>
  <c r="Q43" i="32"/>
  <c r="M42" i="32"/>
  <c r="U43" i="32"/>
  <c r="I46" i="29"/>
  <c r="M43" i="31"/>
  <c r="L43" i="31"/>
  <c r="Q44" i="31"/>
  <c r="U44" i="31"/>
  <c r="B44" i="31"/>
  <c r="AM54" i="31"/>
  <c r="AL54" i="31"/>
  <c r="AK54" i="31"/>
  <c r="W55" i="31"/>
  <c r="A44" i="31"/>
  <c r="J44" i="31"/>
  <c r="S45" i="31"/>
  <c r="AD45" i="31"/>
  <c r="M48" i="29"/>
  <c r="Q49" i="29"/>
  <c r="AL53" i="29"/>
  <c r="AM53" i="29"/>
  <c r="AK53" i="29"/>
  <c r="H45" i="29"/>
  <c r="B45" i="29"/>
  <c r="A45" i="29"/>
  <c r="J45" i="29"/>
  <c r="F47" i="29"/>
  <c r="S46" i="29"/>
  <c r="AD46" i="29"/>
  <c r="R46" i="29"/>
  <c r="AL52" i="32"/>
  <c r="AK52" i="32"/>
  <c r="W53" i="32"/>
  <c r="AM52" i="32"/>
  <c r="I46" i="31"/>
  <c r="F46" i="31"/>
  <c r="R46" i="31"/>
  <c r="B45" i="32"/>
  <c r="H45" i="32"/>
  <c r="J45" i="32"/>
  <c r="A45" i="32"/>
  <c r="I46" i="32"/>
  <c r="F46" i="32"/>
  <c r="R46" i="32"/>
  <c r="S46" i="32"/>
  <c r="AD46" i="32"/>
  <c r="AM53" i="33"/>
  <c r="AL53" i="33"/>
  <c r="AK53" i="33"/>
  <c r="F46" i="33"/>
  <c r="R46" i="33"/>
  <c r="I46" i="33"/>
  <c r="AL55" i="33"/>
  <c r="AK55" i="33"/>
  <c r="AM55" i="33"/>
  <c r="W56" i="33"/>
  <c r="M46" i="33"/>
  <c r="L46" i="33"/>
  <c r="Q47" i="33"/>
  <c r="U47" i="33"/>
  <c r="H45" i="33"/>
  <c r="B45" i="33"/>
  <c r="A45" i="33"/>
  <c r="J45" i="33"/>
  <c r="S46" i="33"/>
  <c r="AD46" i="33"/>
  <c r="M43" i="32"/>
  <c r="L43" i="32"/>
  <c r="Q44" i="32"/>
  <c r="U44" i="32"/>
  <c r="I47" i="29"/>
  <c r="A45" i="31"/>
  <c r="J45" i="31"/>
  <c r="B45" i="31"/>
  <c r="L44" i="31"/>
  <c r="Q45" i="31"/>
  <c r="M44" i="31"/>
  <c r="U45" i="31"/>
  <c r="S46" i="31"/>
  <c r="AD46" i="31"/>
  <c r="AM55" i="31"/>
  <c r="AK55" i="31"/>
  <c r="AL55" i="31"/>
  <c r="W56" i="31"/>
  <c r="A46" i="29"/>
  <c r="J46" i="29"/>
  <c r="S47" i="29"/>
  <c r="AD47" i="29"/>
  <c r="R47" i="29"/>
  <c r="F48" i="29"/>
  <c r="AL54" i="29"/>
  <c r="AK54" i="29"/>
  <c r="AM54" i="29"/>
  <c r="Q50" i="29"/>
  <c r="M49" i="29"/>
  <c r="H46" i="29"/>
  <c r="B46" i="29"/>
  <c r="AM53" i="32"/>
  <c r="W54" i="32"/>
  <c r="AK53" i="32"/>
  <c r="AL53" i="32"/>
  <c r="I47" i="31"/>
  <c r="F47" i="31"/>
  <c r="R47" i="31"/>
  <c r="J46" i="32"/>
  <c r="A46" i="32"/>
  <c r="I47" i="32"/>
  <c r="F47" i="32"/>
  <c r="R47" i="32"/>
  <c r="S47" i="32"/>
  <c r="AD47" i="32"/>
  <c r="B46" i="32"/>
  <c r="H46" i="32"/>
  <c r="I47" i="33"/>
  <c r="F47" i="33"/>
  <c r="R47" i="33"/>
  <c r="A46" i="33"/>
  <c r="J46" i="33"/>
  <c r="AK56" i="33"/>
  <c r="AM56" i="33"/>
  <c r="AL56" i="33"/>
  <c r="W57" i="33"/>
  <c r="M47" i="33"/>
  <c r="L47" i="33"/>
  <c r="Q48" i="33"/>
  <c r="U48" i="33"/>
  <c r="H46" i="33"/>
  <c r="B46" i="33"/>
  <c r="S47" i="33"/>
  <c r="AD47" i="33"/>
  <c r="M44" i="32"/>
  <c r="L44" i="32"/>
  <c r="Q45" i="32"/>
  <c r="U45" i="32"/>
  <c r="I48" i="29"/>
  <c r="AL56" i="31"/>
  <c r="AM56" i="31"/>
  <c r="AK56" i="31"/>
  <c r="W57" i="31"/>
  <c r="B46" i="31"/>
  <c r="S47" i="31"/>
  <c r="AD47" i="31"/>
  <c r="M45" i="31"/>
  <c r="L45" i="31"/>
  <c r="Q46" i="31"/>
  <c r="U46" i="31"/>
  <c r="J46" i="31"/>
  <c r="A46" i="31"/>
  <c r="AK55" i="29"/>
  <c r="AM55" i="29"/>
  <c r="AL55" i="29"/>
  <c r="H47" i="29"/>
  <c r="B47" i="29"/>
  <c r="M50" i="29"/>
  <c r="Q51" i="29"/>
  <c r="S48" i="29"/>
  <c r="AD48" i="29"/>
  <c r="R48" i="29"/>
  <c r="F49" i="29"/>
  <c r="J47" i="29"/>
  <c r="A47" i="29"/>
  <c r="AM54" i="32"/>
  <c r="AK54" i="32"/>
  <c r="AL54" i="32"/>
  <c r="W55" i="32"/>
  <c r="F48" i="31"/>
  <c r="R48" i="31"/>
  <c r="I48" i="31"/>
  <c r="H47" i="32"/>
  <c r="B47" i="32"/>
  <c r="J47" i="32"/>
  <c r="A47" i="32"/>
  <c r="F48" i="32"/>
  <c r="R48" i="32"/>
  <c r="I48" i="32"/>
  <c r="S48" i="32"/>
  <c r="AD48" i="32"/>
  <c r="I48" i="33"/>
  <c r="F48" i="33"/>
  <c r="R48" i="33"/>
  <c r="J47" i="33"/>
  <c r="A47" i="33"/>
  <c r="AL57" i="33"/>
  <c r="AK57" i="33"/>
  <c r="AM57" i="33"/>
  <c r="W58" i="33"/>
  <c r="H47" i="33"/>
  <c r="B47" i="33"/>
  <c r="S48" i="33"/>
  <c r="AD48" i="33"/>
  <c r="M48" i="33"/>
  <c r="L48" i="33"/>
  <c r="Q49" i="33"/>
  <c r="U49" i="33"/>
  <c r="L45" i="32"/>
  <c r="Q46" i="32"/>
  <c r="M45" i="32"/>
  <c r="U46" i="32"/>
  <c r="I49" i="29"/>
  <c r="AL57" i="31"/>
  <c r="AM57" i="31"/>
  <c r="AK57" i="31"/>
  <c r="W58" i="31"/>
  <c r="S48" i="31"/>
  <c r="AD48" i="31"/>
  <c r="B47" i="31"/>
  <c r="M46" i="31"/>
  <c r="L46" i="31"/>
  <c r="Q47" i="31"/>
  <c r="U47" i="31"/>
  <c r="A47" i="31"/>
  <c r="J47" i="31"/>
  <c r="AM56" i="29"/>
  <c r="AK56" i="29"/>
  <c r="AL56" i="29"/>
  <c r="F50" i="29"/>
  <c r="S49" i="29"/>
  <c r="AD49" i="29"/>
  <c r="R49" i="29"/>
  <c r="B48" i="29"/>
  <c r="H48" i="29"/>
  <c r="A48" i="29"/>
  <c r="J48" i="29"/>
  <c r="M51" i="29"/>
  <c r="Q52" i="29"/>
  <c r="AM55" i="32"/>
  <c r="AL55" i="32"/>
  <c r="AK55" i="32"/>
  <c r="W56" i="32"/>
  <c r="I49" i="31"/>
  <c r="F49" i="31"/>
  <c r="R49" i="31"/>
  <c r="F49" i="32"/>
  <c r="R49" i="32"/>
  <c r="I49" i="32"/>
  <c r="S49" i="32"/>
  <c r="AD49" i="32"/>
  <c r="H48" i="32"/>
  <c r="B48" i="32"/>
  <c r="A48" i="32"/>
  <c r="J48" i="32"/>
  <c r="F49" i="33"/>
  <c r="R49" i="33"/>
  <c r="I49" i="33"/>
  <c r="L49" i="33"/>
  <c r="Q50" i="33"/>
  <c r="M49" i="33"/>
  <c r="U50" i="33"/>
  <c r="A48" i="33"/>
  <c r="J48" i="33"/>
  <c r="AK58" i="33"/>
  <c r="AM58" i="33"/>
  <c r="AL58" i="33"/>
  <c r="W59" i="33"/>
  <c r="S49" i="33"/>
  <c r="AD49" i="33"/>
  <c r="H48" i="33"/>
  <c r="B48" i="33"/>
  <c r="L46" i="32"/>
  <c r="Q47" i="32"/>
  <c r="M46" i="32"/>
  <c r="U47" i="32"/>
  <c r="I50" i="29"/>
  <c r="AM58" i="31"/>
  <c r="AK58" i="31"/>
  <c r="AL58" i="31"/>
  <c r="W59" i="31"/>
  <c r="M47" i="31"/>
  <c r="L47" i="31"/>
  <c r="Q48" i="31"/>
  <c r="U48" i="31"/>
  <c r="B48" i="31"/>
  <c r="A48" i="31"/>
  <c r="J48" i="31"/>
  <c r="S49" i="31"/>
  <c r="AD49" i="31"/>
  <c r="AK57" i="29"/>
  <c r="AL57" i="29"/>
  <c r="AM57" i="29"/>
  <c r="M52" i="29"/>
  <c r="Q53" i="29"/>
  <c r="H49" i="29"/>
  <c r="B49" i="29"/>
  <c r="A49" i="29"/>
  <c r="J49" i="29"/>
  <c r="F51" i="29"/>
  <c r="S50" i="29"/>
  <c r="AD50" i="29"/>
  <c r="R50" i="29"/>
  <c r="AK56" i="32"/>
  <c r="AM56" i="32"/>
  <c r="AL56" i="32"/>
  <c r="W57" i="32"/>
  <c r="A49" i="32"/>
  <c r="J49" i="32"/>
  <c r="I50" i="31"/>
  <c r="F50" i="31"/>
  <c r="I50" i="32"/>
  <c r="F50" i="32"/>
  <c r="R50" i="32"/>
  <c r="S50" i="32"/>
  <c r="AD50" i="32"/>
  <c r="B49" i="32"/>
  <c r="H49" i="32"/>
  <c r="F50" i="33"/>
  <c r="R50" i="33"/>
  <c r="I50" i="33"/>
  <c r="A49" i="33"/>
  <c r="J49" i="33"/>
  <c r="S50" i="33"/>
  <c r="AD50" i="33"/>
  <c r="H49" i="33"/>
  <c r="B49" i="33"/>
  <c r="M50" i="33"/>
  <c r="L50" i="33"/>
  <c r="Q51" i="33"/>
  <c r="U51" i="33"/>
  <c r="AK59" i="33"/>
  <c r="AM59" i="33"/>
  <c r="AL59" i="33"/>
  <c r="W60" i="33"/>
  <c r="M47" i="32"/>
  <c r="L47" i="32"/>
  <c r="Q48" i="32"/>
  <c r="U48" i="32"/>
  <c r="I51" i="29"/>
  <c r="A49" i="31"/>
  <c r="J49" i="31"/>
  <c r="L48" i="31"/>
  <c r="Q49" i="31"/>
  <c r="M48" i="31"/>
  <c r="U49" i="31"/>
  <c r="AM59" i="31"/>
  <c r="AL59" i="31"/>
  <c r="AK59" i="31"/>
  <c r="W60" i="31"/>
  <c r="B49" i="31"/>
  <c r="S50" i="31"/>
  <c r="AD50" i="31"/>
  <c r="R50" i="31"/>
  <c r="A50" i="29"/>
  <c r="J50" i="29"/>
  <c r="AM58" i="29"/>
  <c r="AL58" i="29"/>
  <c r="AK58" i="29"/>
  <c r="S51" i="29"/>
  <c r="AD51" i="29"/>
  <c r="R51" i="29"/>
  <c r="F52" i="29"/>
  <c r="Q54" i="29"/>
  <c r="M53" i="29"/>
  <c r="H50" i="29"/>
  <c r="B50" i="29"/>
  <c r="AL57" i="32"/>
  <c r="AM57" i="32"/>
  <c r="W58" i="32"/>
  <c r="AK57" i="32"/>
  <c r="I51" i="32"/>
  <c r="F51" i="32"/>
  <c r="R51" i="32"/>
  <c r="S51" i="32"/>
  <c r="AD51" i="32"/>
  <c r="B50" i="32"/>
  <c r="H50" i="32"/>
  <c r="I51" i="31"/>
  <c r="F51" i="31"/>
  <c r="A50" i="32"/>
  <c r="J50" i="32"/>
  <c r="I51" i="33"/>
  <c r="F51" i="33"/>
  <c r="R51" i="33"/>
  <c r="AK60" i="33"/>
  <c r="AM60" i="33"/>
  <c r="AL60" i="33"/>
  <c r="W61" i="33"/>
  <c r="S51" i="33"/>
  <c r="AD51" i="33"/>
  <c r="A50" i="33"/>
  <c r="J50" i="33"/>
  <c r="M51" i="33"/>
  <c r="L51" i="33"/>
  <c r="Q52" i="33"/>
  <c r="U52" i="33"/>
  <c r="H50" i="33"/>
  <c r="B50" i="33"/>
  <c r="M48" i="32"/>
  <c r="L48" i="32"/>
  <c r="Q49" i="32"/>
  <c r="U49" i="32"/>
  <c r="I52" i="29"/>
  <c r="J50" i="31"/>
  <c r="A50" i="31"/>
  <c r="B50" i="31"/>
  <c r="S51" i="31"/>
  <c r="AD51" i="31"/>
  <c r="R51" i="31"/>
  <c r="AK60" i="31"/>
  <c r="AL60" i="31"/>
  <c r="AM60" i="31"/>
  <c r="W61" i="31"/>
  <c r="M49" i="31"/>
  <c r="L49" i="31"/>
  <c r="Q50" i="31"/>
  <c r="U50" i="31"/>
  <c r="H51" i="29"/>
  <c r="B51" i="29"/>
  <c r="M54" i="29"/>
  <c r="Q55" i="29"/>
  <c r="S52" i="29"/>
  <c r="AD52" i="29"/>
  <c r="R52" i="29"/>
  <c r="F53" i="29"/>
  <c r="AM59" i="29"/>
  <c r="AK59" i="29"/>
  <c r="AL59" i="29"/>
  <c r="J51" i="29"/>
  <c r="A51" i="29"/>
  <c r="AK58" i="32"/>
  <c r="AM58" i="32"/>
  <c r="AL58" i="32"/>
  <c r="W59" i="32"/>
  <c r="F52" i="32"/>
  <c r="R52" i="32"/>
  <c r="I52" i="32"/>
  <c r="S52" i="32"/>
  <c r="AD52" i="32"/>
  <c r="A51" i="32"/>
  <c r="J51" i="32"/>
  <c r="I52" i="31"/>
  <c r="F52" i="31"/>
  <c r="R52" i="31"/>
  <c r="H51" i="32"/>
  <c r="B51" i="32"/>
  <c r="I52" i="33"/>
  <c r="F52" i="33"/>
  <c r="R52" i="33"/>
  <c r="S52" i="33"/>
  <c r="AD52" i="33"/>
  <c r="AL61" i="33"/>
  <c r="AK61" i="33"/>
  <c r="AM61" i="33"/>
  <c r="W62" i="33"/>
  <c r="J51" i="33"/>
  <c r="A51" i="33"/>
  <c r="M52" i="33"/>
  <c r="L52" i="33"/>
  <c r="Q53" i="33"/>
  <c r="U53" i="33"/>
  <c r="H51" i="33"/>
  <c r="B51" i="33"/>
  <c r="L49" i="32"/>
  <c r="Q50" i="32"/>
  <c r="M49" i="32"/>
  <c r="U50" i="32"/>
  <c r="I53" i="29"/>
  <c r="S52" i="31"/>
  <c r="AD52" i="31"/>
  <c r="M50" i="31"/>
  <c r="L50" i="31"/>
  <c r="Q51" i="31"/>
  <c r="U51" i="31"/>
  <c r="A51" i="31"/>
  <c r="J51" i="31"/>
  <c r="AK61" i="31"/>
  <c r="AM61" i="31"/>
  <c r="AL61" i="31"/>
  <c r="W62" i="31"/>
  <c r="B51" i="31"/>
  <c r="AL60" i="29"/>
  <c r="AK60" i="29"/>
  <c r="AM60" i="29"/>
  <c r="F54" i="29"/>
  <c r="S53" i="29"/>
  <c r="AD53" i="29"/>
  <c r="R53" i="29"/>
  <c r="B52" i="29"/>
  <c r="H52" i="29"/>
  <c r="A52" i="29"/>
  <c r="J52" i="29"/>
  <c r="M55" i="29"/>
  <c r="Q56" i="29"/>
  <c r="AL59" i="32"/>
  <c r="AM59" i="32"/>
  <c r="AK59" i="32"/>
  <c r="W60" i="32"/>
  <c r="F53" i="31"/>
  <c r="R53" i="31"/>
  <c r="I53" i="31"/>
  <c r="A52" i="32"/>
  <c r="J52" i="32"/>
  <c r="F53" i="32"/>
  <c r="R53" i="32"/>
  <c r="I53" i="32"/>
  <c r="S53" i="32"/>
  <c r="AD53" i="32"/>
  <c r="B52" i="32"/>
  <c r="H52" i="32"/>
  <c r="F53" i="33"/>
  <c r="R53" i="33"/>
  <c r="I53" i="33"/>
  <c r="L53" i="33"/>
  <c r="Q54" i="33"/>
  <c r="M53" i="33"/>
  <c r="U54" i="33"/>
  <c r="A52" i="33"/>
  <c r="J52" i="33"/>
  <c r="AM62" i="33"/>
  <c r="AL62" i="33"/>
  <c r="AK62" i="33"/>
  <c r="W63" i="33"/>
  <c r="S53" i="33"/>
  <c r="AD53" i="33"/>
  <c r="H52" i="33"/>
  <c r="B52" i="33"/>
  <c r="L50" i="32"/>
  <c r="Q51" i="32"/>
  <c r="M50" i="32"/>
  <c r="U51" i="32"/>
  <c r="I54" i="29"/>
  <c r="M51" i="31"/>
  <c r="L51" i="31"/>
  <c r="Q52" i="31"/>
  <c r="U52" i="31"/>
  <c r="AL62" i="31"/>
  <c r="AM62" i="31"/>
  <c r="AK62" i="31"/>
  <c r="W63" i="31"/>
  <c r="H52" i="31"/>
  <c r="B52" i="31"/>
  <c r="A52" i="31"/>
  <c r="J52" i="31"/>
  <c r="S53" i="31"/>
  <c r="AD53" i="31"/>
  <c r="Q57" i="29"/>
  <c r="M56" i="29"/>
  <c r="AK61" i="29"/>
  <c r="AL61" i="29"/>
  <c r="AM61" i="29"/>
  <c r="H53" i="29"/>
  <c r="B53" i="29"/>
  <c r="A53" i="29"/>
  <c r="J53" i="29"/>
  <c r="F55" i="29"/>
  <c r="S54" i="29"/>
  <c r="AD54" i="29"/>
  <c r="R54" i="29"/>
  <c r="AM60" i="32"/>
  <c r="AL60" i="32"/>
  <c r="W61" i="32"/>
  <c r="AK60" i="32"/>
  <c r="I54" i="32"/>
  <c r="F54" i="32"/>
  <c r="R54" i="32"/>
  <c r="S54" i="32"/>
  <c r="AD54" i="32"/>
  <c r="I54" i="31"/>
  <c r="F54" i="31"/>
  <c r="R54" i="31"/>
  <c r="H53" i="32"/>
  <c r="B53" i="32"/>
  <c r="J53" i="32"/>
  <c r="A53" i="32"/>
  <c r="F54" i="33"/>
  <c r="R54" i="33"/>
  <c r="I54" i="33"/>
  <c r="A53" i="33"/>
  <c r="J53" i="33"/>
  <c r="S54" i="33"/>
  <c r="AD54" i="33"/>
  <c r="H53" i="33"/>
  <c r="B53" i="33"/>
  <c r="M54" i="33"/>
  <c r="L54" i="33"/>
  <c r="Q55" i="33"/>
  <c r="U55" i="33"/>
  <c r="AM63" i="33"/>
  <c r="AL63" i="33"/>
  <c r="AK63" i="33"/>
  <c r="W64" i="33"/>
  <c r="M51" i="32"/>
  <c r="L51" i="32"/>
  <c r="Q52" i="32"/>
  <c r="U52" i="32"/>
  <c r="I55" i="29"/>
  <c r="AK63" i="31"/>
  <c r="AL63" i="31"/>
  <c r="AM63" i="31"/>
  <c r="W64" i="31"/>
  <c r="A53" i="31"/>
  <c r="J53" i="31"/>
  <c r="H53" i="31"/>
  <c r="B53" i="31"/>
  <c r="L52" i="31"/>
  <c r="Q53" i="31"/>
  <c r="M52" i="31"/>
  <c r="U53" i="31"/>
  <c r="S54" i="31"/>
  <c r="AD54" i="31"/>
  <c r="A54" i="29"/>
  <c r="J54" i="29"/>
  <c r="AM62" i="29"/>
  <c r="AL62" i="29"/>
  <c r="AK62" i="29"/>
  <c r="M57" i="29"/>
  <c r="Q58" i="29"/>
  <c r="H54" i="29"/>
  <c r="B54" i="29"/>
  <c r="F56" i="29"/>
  <c r="S55" i="29"/>
  <c r="AD55" i="29"/>
  <c r="R55" i="29"/>
  <c r="AM61" i="32"/>
  <c r="AK61" i="32"/>
  <c r="AL61" i="32"/>
  <c r="W62" i="32"/>
  <c r="H54" i="32"/>
  <c r="B54" i="32"/>
  <c r="I55" i="31"/>
  <c r="F55" i="31"/>
  <c r="R55" i="31"/>
  <c r="I55" i="32"/>
  <c r="F55" i="32"/>
  <c r="R55" i="32"/>
  <c r="S55" i="32"/>
  <c r="AD55" i="32"/>
  <c r="A54" i="32"/>
  <c r="J54" i="32"/>
  <c r="I55" i="33"/>
  <c r="F55" i="33"/>
  <c r="R55" i="33"/>
  <c r="M55" i="33"/>
  <c r="L55" i="33"/>
  <c r="Q56" i="33"/>
  <c r="U56" i="33"/>
  <c r="S55" i="33"/>
  <c r="AD55" i="33"/>
  <c r="A54" i="33"/>
  <c r="J54" i="33"/>
  <c r="AL64" i="33"/>
  <c r="AK64" i="33"/>
  <c r="AM64" i="33"/>
  <c r="W65" i="33"/>
  <c r="H54" i="33"/>
  <c r="B54" i="33"/>
  <c r="M52" i="32"/>
  <c r="L52" i="32"/>
  <c r="Q53" i="32"/>
  <c r="U53" i="32"/>
  <c r="I56" i="29"/>
  <c r="H54" i="31"/>
  <c r="B54" i="31"/>
  <c r="AK64" i="31"/>
  <c r="AM64" i="31"/>
  <c r="AL64" i="31"/>
  <c r="W65" i="31"/>
  <c r="S55" i="31"/>
  <c r="AD55" i="31"/>
  <c r="M53" i="31"/>
  <c r="L53" i="31"/>
  <c r="Q54" i="31"/>
  <c r="U54" i="31"/>
  <c r="J54" i="31"/>
  <c r="A54" i="31"/>
  <c r="F57" i="29"/>
  <c r="S56" i="29"/>
  <c r="AD56" i="29"/>
  <c r="R56" i="29"/>
  <c r="H55" i="29"/>
  <c r="B55" i="29"/>
  <c r="J55" i="29"/>
  <c r="A55" i="29"/>
  <c r="AL63" i="29"/>
  <c r="AK63" i="29"/>
  <c r="AM63" i="29"/>
  <c r="M58" i="29"/>
  <c r="Q59" i="29"/>
  <c r="AM62" i="32"/>
  <c r="W63" i="32"/>
  <c r="AL62" i="32"/>
  <c r="AK62" i="32"/>
  <c r="H55" i="32"/>
  <c r="B55" i="32"/>
  <c r="F56" i="31"/>
  <c r="I56" i="31"/>
  <c r="J55" i="32"/>
  <c r="A55" i="32"/>
  <c r="F56" i="32"/>
  <c r="R56" i="32"/>
  <c r="I56" i="32"/>
  <c r="S56" i="32"/>
  <c r="AD56" i="32"/>
  <c r="I56" i="33"/>
  <c r="F56" i="33"/>
  <c r="R56" i="33"/>
  <c r="H55" i="33"/>
  <c r="B55" i="33"/>
  <c r="S56" i="33"/>
  <c r="AD56" i="33"/>
  <c r="M56" i="33"/>
  <c r="L56" i="33"/>
  <c r="Q57" i="33"/>
  <c r="U57" i="33"/>
  <c r="AM65" i="33"/>
  <c r="AL65" i="33"/>
  <c r="AK65" i="33"/>
  <c r="W66" i="33"/>
  <c r="J55" i="33"/>
  <c r="A55" i="33"/>
  <c r="L53" i="32"/>
  <c r="Q54" i="32"/>
  <c r="M53" i="32"/>
  <c r="U54" i="32"/>
  <c r="I57" i="29"/>
  <c r="R56" i="31"/>
  <c r="S56" i="31"/>
  <c r="AD56" i="31"/>
  <c r="A55" i="31"/>
  <c r="J55" i="31"/>
  <c r="H55" i="31"/>
  <c r="B55" i="31"/>
  <c r="M54" i="31"/>
  <c r="L54" i="31"/>
  <c r="Q55" i="31"/>
  <c r="U55" i="31"/>
  <c r="AK65" i="31"/>
  <c r="AL65" i="31"/>
  <c r="AM65" i="31"/>
  <c r="W66" i="31"/>
  <c r="M59" i="29"/>
  <c r="Q60" i="29"/>
  <c r="H56" i="29"/>
  <c r="B56" i="29"/>
  <c r="J56" i="29"/>
  <c r="A56" i="29"/>
  <c r="AL64" i="29"/>
  <c r="AK64" i="29"/>
  <c r="AM64" i="29"/>
  <c r="F58" i="29"/>
  <c r="R57" i="29"/>
  <c r="S57" i="29"/>
  <c r="AD57" i="29"/>
  <c r="AL63" i="32"/>
  <c r="AM63" i="32"/>
  <c r="AK63" i="32"/>
  <c r="W64" i="32"/>
  <c r="I57" i="31"/>
  <c r="F57" i="31"/>
  <c r="R57" i="31"/>
  <c r="H56" i="32"/>
  <c r="B56" i="32"/>
  <c r="A56" i="32"/>
  <c r="J56" i="32"/>
  <c r="F57" i="32"/>
  <c r="R57" i="32"/>
  <c r="I57" i="32"/>
  <c r="S57" i="32"/>
  <c r="AD57" i="32"/>
  <c r="I57" i="33"/>
  <c r="F57" i="33"/>
  <c r="R57" i="33"/>
  <c r="L57" i="33"/>
  <c r="Q58" i="33"/>
  <c r="M57" i="33"/>
  <c r="U58" i="33"/>
  <c r="A56" i="33"/>
  <c r="J56" i="33"/>
  <c r="S57" i="33"/>
  <c r="AD57" i="33"/>
  <c r="H56" i="33"/>
  <c r="B56" i="33"/>
  <c r="AK66" i="33"/>
  <c r="AM66" i="33"/>
  <c r="AL66" i="33"/>
  <c r="W67" i="33"/>
  <c r="L54" i="32"/>
  <c r="Q55" i="32"/>
  <c r="M54" i="32"/>
  <c r="U55" i="32"/>
  <c r="I58" i="29"/>
  <c r="H56" i="31"/>
  <c r="B56" i="31"/>
  <c r="AL66" i="31"/>
  <c r="AK66" i="31"/>
  <c r="AM66" i="31"/>
  <c r="W67" i="31"/>
  <c r="M55" i="31"/>
  <c r="L55" i="31"/>
  <c r="Q56" i="31"/>
  <c r="U56" i="31"/>
  <c r="J56" i="31"/>
  <c r="A56" i="31"/>
  <c r="S57" i="31"/>
  <c r="AD57" i="31"/>
  <c r="B57" i="29"/>
  <c r="H57" i="29"/>
  <c r="J57" i="29"/>
  <c r="A57" i="29"/>
  <c r="AK65" i="29"/>
  <c r="AL65" i="29"/>
  <c r="AM65" i="29"/>
  <c r="Q61" i="29"/>
  <c r="M60" i="29"/>
  <c r="S58" i="29"/>
  <c r="AD58" i="29"/>
  <c r="R58" i="29"/>
  <c r="F59" i="29"/>
  <c r="AK64" i="32"/>
  <c r="W65" i="32"/>
  <c r="AL64" i="32"/>
  <c r="AM64" i="32"/>
  <c r="I58" i="31"/>
  <c r="F58" i="31"/>
  <c r="I58" i="32"/>
  <c r="F58" i="32"/>
  <c r="R58" i="32"/>
  <c r="S58" i="32"/>
  <c r="AD58" i="32"/>
  <c r="B57" i="32"/>
  <c r="H57" i="32"/>
  <c r="A57" i="32"/>
  <c r="J57" i="32"/>
  <c r="F58" i="33"/>
  <c r="R58" i="33"/>
  <c r="I58" i="33"/>
  <c r="H57" i="33"/>
  <c r="B57" i="33"/>
  <c r="M58" i="33"/>
  <c r="L58" i="33"/>
  <c r="Q59" i="33"/>
  <c r="U59" i="33"/>
  <c r="AM67" i="33"/>
  <c r="AL67" i="33"/>
  <c r="AK67" i="33"/>
  <c r="W68" i="33"/>
  <c r="A57" i="33"/>
  <c r="J57" i="33"/>
  <c r="S58" i="33"/>
  <c r="AD58" i="33"/>
  <c r="M55" i="32"/>
  <c r="L55" i="32"/>
  <c r="Q56" i="32"/>
  <c r="U56" i="32"/>
  <c r="I59" i="29"/>
  <c r="J57" i="31"/>
  <c r="A57" i="31"/>
  <c r="B57" i="31"/>
  <c r="H57" i="31"/>
  <c r="AK67" i="31"/>
  <c r="AL67" i="31"/>
  <c r="AM67" i="31"/>
  <c r="W68" i="31"/>
  <c r="S58" i="31"/>
  <c r="AD58" i="31"/>
  <c r="R58" i="31"/>
  <c r="L56" i="31"/>
  <c r="Q57" i="31"/>
  <c r="M56" i="31"/>
  <c r="U57" i="31"/>
  <c r="B58" i="29"/>
  <c r="H58" i="29"/>
  <c r="AL66" i="29"/>
  <c r="AM66" i="29"/>
  <c r="AK66" i="29"/>
  <c r="S59" i="29"/>
  <c r="AD59" i="29"/>
  <c r="R59" i="29"/>
  <c r="F60" i="29"/>
  <c r="M61" i="29"/>
  <c r="Q62" i="29"/>
  <c r="J58" i="29"/>
  <c r="A58" i="29"/>
  <c r="AM65" i="32"/>
  <c r="AK65" i="32"/>
  <c r="W66" i="32"/>
  <c r="AL65" i="32"/>
  <c r="H58" i="32"/>
  <c r="B58" i="32"/>
  <c r="J58" i="32"/>
  <c r="A58" i="32"/>
  <c r="I59" i="31"/>
  <c r="F59" i="31"/>
  <c r="R59" i="31"/>
  <c r="I59" i="32"/>
  <c r="F59" i="32"/>
  <c r="R59" i="32"/>
  <c r="S59" i="32"/>
  <c r="AD59" i="32"/>
  <c r="F59" i="33"/>
  <c r="R59" i="33"/>
  <c r="I59" i="33"/>
  <c r="A58" i="33"/>
  <c r="J58" i="33"/>
  <c r="H58" i="33"/>
  <c r="B58" i="33"/>
  <c r="S59" i="33"/>
  <c r="AD59" i="33"/>
  <c r="AM68" i="33"/>
  <c r="AL68" i="33"/>
  <c r="AK68" i="33"/>
  <c r="W69" i="33"/>
  <c r="M59" i="33"/>
  <c r="L59" i="33"/>
  <c r="Q60" i="33"/>
  <c r="U60" i="33"/>
  <c r="M56" i="32"/>
  <c r="L56" i="32"/>
  <c r="Q57" i="32"/>
  <c r="U57" i="32"/>
  <c r="I60" i="29"/>
  <c r="M57" i="31"/>
  <c r="L57" i="31"/>
  <c r="Q58" i="31"/>
  <c r="U58" i="31"/>
  <c r="B58" i="31"/>
  <c r="H58" i="31"/>
  <c r="AM68" i="31"/>
  <c r="AK68" i="31"/>
  <c r="AL68" i="31"/>
  <c r="W69" i="31"/>
  <c r="S59" i="31"/>
  <c r="AD59" i="31"/>
  <c r="J58" i="31"/>
  <c r="A58" i="31"/>
  <c r="M62" i="29"/>
  <c r="Q63" i="29"/>
  <c r="F61" i="29"/>
  <c r="S60" i="29"/>
  <c r="AD60" i="29"/>
  <c r="R60" i="29"/>
  <c r="B59" i="29"/>
  <c r="H59" i="29"/>
  <c r="AK67" i="29"/>
  <c r="AM67" i="29"/>
  <c r="AL67" i="29"/>
  <c r="A59" i="29"/>
  <c r="J59" i="29"/>
  <c r="AL66" i="32"/>
  <c r="W67" i="32"/>
  <c r="AM66" i="32"/>
  <c r="AK66" i="32"/>
  <c r="H59" i="32"/>
  <c r="B59" i="32"/>
  <c r="A59" i="32"/>
  <c r="J59" i="32"/>
  <c r="F60" i="32"/>
  <c r="R60" i="32"/>
  <c r="I60" i="32"/>
  <c r="S60" i="32"/>
  <c r="AD60" i="32"/>
  <c r="F60" i="31"/>
  <c r="R60" i="31"/>
  <c r="I60" i="31"/>
  <c r="I60" i="33"/>
  <c r="F60" i="33"/>
  <c r="R60" i="33"/>
  <c r="M60" i="33"/>
  <c r="L60" i="33"/>
  <c r="Q61" i="33"/>
  <c r="U61" i="33"/>
  <c r="S60" i="33"/>
  <c r="AD60" i="33"/>
  <c r="J59" i="33"/>
  <c r="A59" i="33"/>
  <c r="AM69" i="33"/>
  <c r="AK69" i="33"/>
  <c r="AL69" i="33"/>
  <c r="W70" i="33"/>
  <c r="H59" i="33"/>
  <c r="B59" i="33"/>
  <c r="M57" i="32"/>
  <c r="L57" i="32"/>
  <c r="Q58" i="32"/>
  <c r="U58" i="32"/>
  <c r="I61" i="29"/>
  <c r="AM69" i="31"/>
  <c r="AL69" i="31"/>
  <c r="AK69" i="31"/>
  <c r="W70" i="31"/>
  <c r="A59" i="31"/>
  <c r="J59" i="31"/>
  <c r="S60" i="31"/>
  <c r="AD60" i="31"/>
  <c r="L58" i="31"/>
  <c r="Q59" i="31"/>
  <c r="M58" i="31"/>
  <c r="U59" i="31"/>
  <c r="B59" i="31"/>
  <c r="H59" i="31"/>
  <c r="F62" i="29"/>
  <c r="R61" i="29"/>
  <c r="S61" i="29"/>
  <c r="AD61" i="29"/>
  <c r="H60" i="29"/>
  <c r="B60" i="29"/>
  <c r="M63" i="29"/>
  <c r="Q64" i="29"/>
  <c r="AK68" i="29"/>
  <c r="AM68" i="29"/>
  <c r="AL68" i="29"/>
  <c r="A60" i="29"/>
  <c r="J60" i="29"/>
  <c r="AM67" i="32"/>
  <c r="AK67" i="32"/>
  <c r="W68" i="32"/>
  <c r="AL67" i="32"/>
  <c r="B60" i="32"/>
  <c r="H60" i="32"/>
  <c r="A60" i="32"/>
  <c r="J60" i="32"/>
  <c r="I61" i="31"/>
  <c r="F61" i="31"/>
  <c r="R61" i="31"/>
  <c r="F61" i="32"/>
  <c r="R61" i="32"/>
  <c r="I61" i="32"/>
  <c r="S61" i="32"/>
  <c r="AD61" i="32"/>
  <c r="I61" i="33"/>
  <c r="F61" i="33"/>
  <c r="R61" i="33"/>
  <c r="S61" i="33"/>
  <c r="AD61" i="33"/>
  <c r="H60" i="33"/>
  <c r="B60" i="33"/>
  <c r="A60" i="33"/>
  <c r="J60" i="33"/>
  <c r="L61" i="33"/>
  <c r="Q62" i="33"/>
  <c r="M61" i="33"/>
  <c r="U62" i="33"/>
  <c r="AK70" i="33"/>
  <c r="AM70" i="33"/>
  <c r="AL70" i="33"/>
  <c r="W71" i="33"/>
  <c r="M58" i="32"/>
  <c r="L58" i="32"/>
  <c r="Q59" i="32"/>
  <c r="U59" i="32"/>
  <c r="I62" i="29"/>
  <c r="J60" i="31"/>
  <c r="A60" i="31"/>
  <c r="AM70" i="31"/>
  <c r="AK70" i="31"/>
  <c r="AL70" i="31"/>
  <c r="W71" i="31"/>
  <c r="M59" i="31"/>
  <c r="L59" i="31"/>
  <c r="Q60" i="31"/>
  <c r="U60" i="31"/>
  <c r="H60" i="31"/>
  <c r="B60" i="31"/>
  <c r="S61" i="31"/>
  <c r="AD61" i="31"/>
  <c r="AM69" i="29"/>
  <c r="AK69" i="29"/>
  <c r="AL69" i="29"/>
  <c r="Q65" i="29"/>
  <c r="M64" i="29"/>
  <c r="S62" i="29"/>
  <c r="AD62" i="29"/>
  <c r="R62" i="29"/>
  <c r="F63" i="29"/>
  <c r="B61" i="29"/>
  <c r="H61" i="29"/>
  <c r="J61" i="29"/>
  <c r="A61" i="29"/>
  <c r="AM68" i="32"/>
  <c r="AL68" i="32"/>
  <c r="AK68" i="32"/>
  <c r="W69" i="32"/>
  <c r="I62" i="31"/>
  <c r="F62" i="31"/>
  <c r="R62" i="31"/>
  <c r="H61" i="32"/>
  <c r="B61" i="32"/>
  <c r="J61" i="32"/>
  <c r="A61" i="32"/>
  <c r="I62" i="32"/>
  <c r="F62" i="32"/>
  <c r="R62" i="32"/>
  <c r="S62" i="32"/>
  <c r="AD62" i="32"/>
  <c r="F62" i="33"/>
  <c r="R62" i="33"/>
  <c r="I62" i="33"/>
  <c r="AL71" i="33"/>
  <c r="AK71" i="33"/>
  <c r="AM71" i="33"/>
  <c r="W72" i="33"/>
  <c r="M62" i="33"/>
  <c r="L62" i="33"/>
  <c r="Q63" i="33"/>
  <c r="U63" i="33"/>
  <c r="H61" i="33"/>
  <c r="B61" i="33"/>
  <c r="A61" i="33"/>
  <c r="J61" i="33"/>
  <c r="S62" i="33"/>
  <c r="AD62" i="33"/>
  <c r="M59" i="32"/>
  <c r="L59" i="32"/>
  <c r="Q60" i="32"/>
  <c r="U60" i="32"/>
  <c r="I63" i="29"/>
  <c r="J61" i="31"/>
  <c r="A61" i="31"/>
  <c r="S62" i="31"/>
  <c r="AD62" i="31"/>
  <c r="B61" i="31"/>
  <c r="H61" i="31"/>
  <c r="AM71" i="31"/>
  <c r="AK71" i="31"/>
  <c r="AL71" i="31"/>
  <c r="W72" i="31"/>
  <c r="L60" i="31"/>
  <c r="Q61" i="31"/>
  <c r="M60" i="31"/>
  <c r="U61" i="31"/>
  <c r="B62" i="29"/>
  <c r="H62" i="29"/>
  <c r="AM70" i="29"/>
  <c r="AL70" i="29"/>
  <c r="AK70" i="29"/>
  <c r="F64" i="29"/>
  <c r="S63" i="29"/>
  <c r="AD63" i="29"/>
  <c r="R63" i="29"/>
  <c r="M65" i="29"/>
  <c r="Q66" i="29"/>
  <c r="J62" i="29"/>
  <c r="A62" i="29"/>
  <c r="AK69" i="32"/>
  <c r="AM69" i="32"/>
  <c r="AL69" i="32"/>
  <c r="W70" i="32"/>
  <c r="I63" i="31"/>
  <c r="F63" i="31"/>
  <c r="A62" i="32"/>
  <c r="J62" i="32"/>
  <c r="I63" i="32"/>
  <c r="F63" i="32"/>
  <c r="R63" i="32"/>
  <c r="S63" i="32"/>
  <c r="AD63" i="32"/>
  <c r="H62" i="32"/>
  <c r="B62" i="32"/>
  <c r="I63" i="33"/>
  <c r="F63" i="33"/>
  <c r="R63" i="33"/>
  <c r="A62" i="33"/>
  <c r="J62" i="33"/>
  <c r="AL72" i="33"/>
  <c r="AK72" i="33"/>
  <c r="AM72" i="33"/>
  <c r="W73" i="33"/>
  <c r="M63" i="33"/>
  <c r="L63" i="33"/>
  <c r="Q64" i="33"/>
  <c r="U64" i="33"/>
  <c r="H62" i="33"/>
  <c r="B62" i="33"/>
  <c r="S63" i="33"/>
  <c r="AD63" i="33"/>
  <c r="L60" i="32"/>
  <c r="Q61" i="32"/>
  <c r="M60" i="32"/>
  <c r="U61" i="32"/>
  <c r="I64" i="29"/>
  <c r="J62" i="31"/>
  <c r="A62" i="31"/>
  <c r="M61" i="31"/>
  <c r="L61" i="31"/>
  <c r="Q62" i="31"/>
  <c r="U62" i="31"/>
  <c r="B62" i="31"/>
  <c r="H62" i="31"/>
  <c r="AM72" i="31"/>
  <c r="AL72" i="31"/>
  <c r="AK72" i="31"/>
  <c r="W73" i="31"/>
  <c r="S63" i="31"/>
  <c r="AD63" i="31"/>
  <c r="R63" i="31"/>
  <c r="F65" i="29"/>
  <c r="S64" i="29"/>
  <c r="AD64" i="29"/>
  <c r="R64" i="29"/>
  <c r="B63" i="29"/>
  <c r="H63" i="29"/>
  <c r="M66" i="29"/>
  <c r="Q67" i="29"/>
  <c r="A63" i="29"/>
  <c r="J63" i="29"/>
  <c r="AK71" i="29"/>
  <c r="AM71" i="29"/>
  <c r="AL71" i="29"/>
  <c r="AK70" i="32"/>
  <c r="AL70" i="32"/>
  <c r="AM70" i="32"/>
  <c r="W71" i="32"/>
  <c r="H63" i="32"/>
  <c r="B63" i="32"/>
  <c r="F64" i="31"/>
  <c r="R64" i="31"/>
  <c r="I64" i="31"/>
  <c r="A63" i="32"/>
  <c r="J63" i="32"/>
  <c r="F64" i="32"/>
  <c r="R64" i="32"/>
  <c r="I64" i="32"/>
  <c r="S64" i="32"/>
  <c r="AD64" i="32"/>
  <c r="I64" i="33"/>
  <c r="F64" i="33"/>
  <c r="R64" i="33"/>
  <c r="J63" i="33"/>
  <c r="A63" i="33"/>
  <c r="AM73" i="33"/>
  <c r="AL73" i="33"/>
  <c r="AK73" i="33"/>
  <c r="W74" i="33"/>
  <c r="H63" i="33"/>
  <c r="B63" i="33"/>
  <c r="S64" i="33"/>
  <c r="AD64" i="33"/>
  <c r="M64" i="33"/>
  <c r="L64" i="33"/>
  <c r="Q65" i="33"/>
  <c r="U65" i="33"/>
  <c r="M61" i="32"/>
  <c r="L61" i="32"/>
  <c r="Q62" i="32"/>
  <c r="U62" i="32"/>
  <c r="I65" i="29"/>
  <c r="B63" i="31"/>
  <c r="H63" i="31"/>
  <c r="S64" i="31"/>
  <c r="AD64" i="31"/>
  <c r="L62" i="31"/>
  <c r="Q63" i="31"/>
  <c r="M62" i="31"/>
  <c r="U63" i="31"/>
  <c r="AL73" i="31"/>
  <c r="AK73" i="31"/>
  <c r="AM73" i="31"/>
  <c r="W74" i="31"/>
  <c r="A63" i="31"/>
  <c r="J63" i="31"/>
  <c r="H64" i="29"/>
  <c r="B64" i="29"/>
  <c r="AL72" i="29"/>
  <c r="AK72" i="29"/>
  <c r="AM72" i="29"/>
  <c r="M67" i="29"/>
  <c r="Q68" i="29"/>
  <c r="J64" i="29"/>
  <c r="A64" i="29"/>
  <c r="F66" i="29"/>
  <c r="R65" i="29"/>
  <c r="S65" i="29"/>
  <c r="AD65" i="29"/>
  <c r="AL71" i="32"/>
  <c r="AK71" i="32"/>
  <c r="W72" i="32"/>
  <c r="AM71" i="32"/>
  <c r="A64" i="32"/>
  <c r="J64" i="32"/>
  <c r="F65" i="32"/>
  <c r="R65" i="32"/>
  <c r="I65" i="32"/>
  <c r="S65" i="32"/>
  <c r="AD65" i="32"/>
  <c r="I65" i="31"/>
  <c r="F65" i="31"/>
  <c r="R65" i="31"/>
  <c r="H64" i="32"/>
  <c r="B64" i="32"/>
  <c r="F65" i="33"/>
  <c r="R65" i="33"/>
  <c r="I65" i="33"/>
  <c r="L65" i="33"/>
  <c r="Q66" i="33"/>
  <c r="M65" i="33"/>
  <c r="U66" i="33"/>
  <c r="AL74" i="33"/>
  <c r="AK74" i="33"/>
  <c r="AM74" i="33"/>
  <c r="W75" i="33"/>
  <c r="A64" i="33"/>
  <c r="J64" i="33"/>
  <c r="S65" i="33"/>
  <c r="AD65" i="33"/>
  <c r="H64" i="33"/>
  <c r="B64" i="33"/>
  <c r="M62" i="32"/>
  <c r="L62" i="32"/>
  <c r="Q63" i="32"/>
  <c r="U63" i="32"/>
  <c r="I66" i="29"/>
  <c r="AK74" i="31"/>
  <c r="AM74" i="31"/>
  <c r="AL74" i="31"/>
  <c r="W75" i="31"/>
  <c r="M63" i="31"/>
  <c r="L63" i="31"/>
  <c r="Q64" i="31"/>
  <c r="U64" i="31"/>
  <c r="H64" i="31"/>
  <c r="B64" i="31"/>
  <c r="S65" i="31"/>
  <c r="AD65" i="31"/>
  <c r="J64" i="31"/>
  <c r="A64" i="31"/>
  <c r="B65" i="29"/>
  <c r="H65" i="29"/>
  <c r="J65" i="29"/>
  <c r="A65" i="29"/>
  <c r="AK73" i="29"/>
  <c r="AM73" i="29"/>
  <c r="AL73" i="29"/>
  <c r="S66" i="29"/>
  <c r="AD66" i="29"/>
  <c r="R66" i="29"/>
  <c r="Q69" i="29"/>
  <c r="M68" i="29"/>
  <c r="AL72" i="32"/>
  <c r="AM72" i="32"/>
  <c r="W73" i="32"/>
  <c r="AK72" i="32"/>
  <c r="H65" i="32"/>
  <c r="B65" i="32"/>
  <c r="F67" i="29"/>
  <c r="I66" i="31"/>
  <c r="F66" i="31"/>
  <c r="J65" i="32"/>
  <c r="A65" i="32"/>
  <c r="I66" i="32"/>
  <c r="F66" i="32"/>
  <c r="R66" i="32"/>
  <c r="S66" i="32"/>
  <c r="AD66" i="32"/>
  <c r="F66" i="33"/>
  <c r="R66" i="33"/>
  <c r="I66" i="33"/>
  <c r="H65" i="33"/>
  <c r="B65" i="33"/>
  <c r="AM75" i="33"/>
  <c r="AL75" i="33"/>
  <c r="AK75" i="33"/>
  <c r="W76" i="33"/>
  <c r="M66" i="33"/>
  <c r="L66" i="33"/>
  <c r="Q67" i="33"/>
  <c r="U67" i="33"/>
  <c r="A65" i="33"/>
  <c r="J65" i="33"/>
  <c r="S66" i="33"/>
  <c r="AD66" i="33"/>
  <c r="M63" i="32"/>
  <c r="L63" i="32"/>
  <c r="Q64" i="32"/>
  <c r="U64" i="32"/>
  <c r="I67" i="29"/>
  <c r="B65" i="31"/>
  <c r="H65" i="31"/>
  <c r="AK75" i="31"/>
  <c r="AL75" i="31"/>
  <c r="AM75" i="31"/>
  <c r="W76" i="31"/>
  <c r="L64" i="31"/>
  <c r="Q65" i="31"/>
  <c r="M64" i="31"/>
  <c r="U65" i="31"/>
  <c r="J65" i="31"/>
  <c r="A65" i="31"/>
  <c r="S66" i="31"/>
  <c r="AD66" i="31"/>
  <c r="R66" i="31"/>
  <c r="J66" i="29"/>
  <c r="A66" i="29"/>
  <c r="AL74" i="29"/>
  <c r="AM74" i="29"/>
  <c r="AK74" i="29"/>
  <c r="M69" i="29"/>
  <c r="Q70" i="29"/>
  <c r="S67" i="29"/>
  <c r="AD67" i="29"/>
  <c r="R67" i="29"/>
  <c r="B66" i="29"/>
  <c r="H66" i="29"/>
  <c r="AM73" i="32"/>
  <c r="AL73" i="32"/>
  <c r="W74" i="32"/>
  <c r="AK73" i="32"/>
  <c r="J66" i="32"/>
  <c r="A66" i="32"/>
  <c r="I67" i="32"/>
  <c r="F67" i="32"/>
  <c r="R67" i="32"/>
  <c r="S67" i="32"/>
  <c r="AD67" i="32"/>
  <c r="I67" i="31"/>
  <c r="F67" i="31"/>
  <c r="R67" i="31"/>
  <c r="F68" i="29"/>
  <c r="R68" i="29"/>
  <c r="B66" i="32"/>
  <c r="H66" i="32"/>
  <c r="I67" i="33"/>
  <c r="F67" i="33"/>
  <c r="R67" i="33"/>
  <c r="A66" i="33"/>
  <c r="J66" i="33"/>
  <c r="H66" i="33"/>
  <c r="B66" i="33"/>
  <c r="AK76" i="33"/>
  <c r="AM76" i="33"/>
  <c r="AL76" i="33"/>
  <c r="W77" i="33"/>
  <c r="S67" i="33"/>
  <c r="AD67" i="33"/>
  <c r="M67" i="33"/>
  <c r="L67" i="33"/>
  <c r="Q68" i="33"/>
  <c r="U68" i="33"/>
  <c r="L64" i="32"/>
  <c r="Q65" i="32"/>
  <c r="M64" i="32"/>
  <c r="U65" i="32"/>
  <c r="I68" i="29"/>
  <c r="J66" i="31"/>
  <c r="A66" i="31"/>
  <c r="B66" i="31"/>
  <c r="H66" i="31"/>
  <c r="AL76" i="31"/>
  <c r="AM76" i="31"/>
  <c r="AK76" i="31"/>
  <c r="W77" i="31"/>
  <c r="S67" i="31"/>
  <c r="AD67" i="31"/>
  <c r="M65" i="31"/>
  <c r="L65" i="31"/>
  <c r="Q66" i="31"/>
  <c r="U66" i="31"/>
  <c r="S68" i="29"/>
  <c r="AD68" i="29"/>
  <c r="B67" i="29"/>
  <c r="H67" i="29"/>
  <c r="AK75" i="29"/>
  <c r="AM75" i="29"/>
  <c r="AL75" i="29"/>
  <c r="A67" i="29"/>
  <c r="J67" i="29"/>
  <c r="M70" i="29"/>
  <c r="Q71" i="29"/>
  <c r="AK74" i="32"/>
  <c r="AM74" i="32"/>
  <c r="AL74" i="32"/>
  <c r="W75" i="32"/>
  <c r="B67" i="32"/>
  <c r="H67" i="32"/>
  <c r="I68" i="31"/>
  <c r="F68" i="31"/>
  <c r="R68" i="31"/>
  <c r="A67" i="32"/>
  <c r="J67" i="32"/>
  <c r="F69" i="29"/>
  <c r="R69" i="29"/>
  <c r="F68" i="32"/>
  <c r="R68" i="32"/>
  <c r="I68" i="32"/>
  <c r="S68" i="32"/>
  <c r="AD68" i="32"/>
  <c r="I68" i="33"/>
  <c r="F68" i="33"/>
  <c r="R68" i="33"/>
  <c r="M68" i="33"/>
  <c r="L68" i="33"/>
  <c r="Q69" i="33"/>
  <c r="U69" i="33"/>
  <c r="J67" i="33"/>
  <c r="A67" i="33"/>
  <c r="AK77" i="33"/>
  <c r="AM77" i="33"/>
  <c r="AL77" i="33"/>
  <c r="W78" i="33"/>
  <c r="H67" i="33"/>
  <c r="B67" i="33"/>
  <c r="S68" i="33"/>
  <c r="AD68" i="33"/>
  <c r="M65" i="32"/>
  <c r="L65" i="32"/>
  <c r="Q66" i="32"/>
  <c r="U66" i="32"/>
  <c r="I69" i="29"/>
  <c r="A67" i="31"/>
  <c r="J67" i="31"/>
  <c r="L66" i="31"/>
  <c r="Q67" i="31"/>
  <c r="M66" i="31"/>
  <c r="U67" i="31"/>
  <c r="AM77" i="31"/>
  <c r="AK77" i="31"/>
  <c r="AL77" i="31"/>
  <c r="W78" i="31"/>
  <c r="B67" i="31"/>
  <c r="H67" i="31"/>
  <c r="S68" i="31"/>
  <c r="AD68" i="31"/>
  <c r="M71" i="29"/>
  <c r="Q72" i="29"/>
  <c r="H68" i="29"/>
  <c r="B68" i="29"/>
  <c r="AM76" i="29"/>
  <c r="AL76" i="29"/>
  <c r="AK76" i="29"/>
  <c r="J68" i="29"/>
  <c r="A68" i="29"/>
  <c r="S69" i="29"/>
  <c r="AD69" i="29"/>
  <c r="AK75" i="32"/>
  <c r="AL75" i="32"/>
  <c r="AM75" i="32"/>
  <c r="W76" i="32"/>
  <c r="F70" i="29"/>
  <c r="R70" i="29"/>
  <c r="I69" i="31"/>
  <c r="F69" i="31"/>
  <c r="R69" i="31"/>
  <c r="F69" i="32"/>
  <c r="R69" i="32"/>
  <c r="I69" i="32"/>
  <c r="S69" i="32"/>
  <c r="AD69" i="32"/>
  <c r="H68" i="32"/>
  <c r="B68" i="32"/>
  <c r="A68" i="32"/>
  <c r="J68" i="32"/>
  <c r="F69" i="33"/>
  <c r="R69" i="33"/>
  <c r="I69" i="33"/>
  <c r="B68" i="33"/>
  <c r="H68" i="33"/>
  <c r="A68" i="33"/>
  <c r="J68" i="33"/>
  <c r="L69" i="33"/>
  <c r="Q70" i="33"/>
  <c r="M69" i="33"/>
  <c r="U70" i="33"/>
  <c r="S69" i="33"/>
  <c r="AD69" i="33"/>
  <c r="AL78" i="33"/>
  <c r="AK78" i="33"/>
  <c r="AM78" i="33"/>
  <c r="W79" i="33"/>
  <c r="M66" i="32"/>
  <c r="L66" i="32"/>
  <c r="Q67" i="32"/>
  <c r="U67" i="32"/>
  <c r="I70" i="29"/>
  <c r="H68" i="31"/>
  <c r="B68" i="31"/>
  <c r="S69" i="31"/>
  <c r="AD69" i="31"/>
  <c r="J68" i="31"/>
  <c r="A68" i="31"/>
  <c r="AM78" i="31"/>
  <c r="AL78" i="31"/>
  <c r="AK78" i="31"/>
  <c r="W79" i="31"/>
  <c r="L67" i="31"/>
  <c r="Q68" i="31"/>
  <c r="M67" i="31"/>
  <c r="U68" i="31"/>
  <c r="S70" i="29"/>
  <c r="AD70" i="29"/>
  <c r="J69" i="29"/>
  <c r="A69" i="29"/>
  <c r="AK77" i="29"/>
  <c r="AL77" i="29"/>
  <c r="AM77" i="29"/>
  <c r="B69" i="29"/>
  <c r="H69" i="29"/>
  <c r="Q73" i="29"/>
  <c r="M72" i="29"/>
  <c r="AK76" i="32"/>
  <c r="AM76" i="32"/>
  <c r="W77" i="32"/>
  <c r="AL76" i="32"/>
  <c r="I70" i="31"/>
  <c r="F70" i="31"/>
  <c r="R70" i="31"/>
  <c r="J69" i="32"/>
  <c r="A69" i="32"/>
  <c r="F71" i="29"/>
  <c r="R71" i="29"/>
  <c r="I70" i="32"/>
  <c r="F70" i="32"/>
  <c r="R70" i="32"/>
  <c r="S70" i="32"/>
  <c r="AD70" i="32"/>
  <c r="H69" i="32"/>
  <c r="B69" i="32"/>
  <c r="F70" i="33"/>
  <c r="R70" i="33"/>
  <c r="I70" i="33"/>
  <c r="AL79" i="33"/>
  <c r="AK79" i="33"/>
  <c r="AM79" i="33"/>
  <c r="W80" i="33"/>
  <c r="S70" i="33"/>
  <c r="AD70" i="33"/>
  <c r="L70" i="33"/>
  <c r="Q71" i="33"/>
  <c r="M70" i="33"/>
  <c r="U71" i="33"/>
  <c r="H69" i="33"/>
  <c r="B69" i="33"/>
  <c r="J69" i="33"/>
  <c r="A69" i="33"/>
  <c r="M67" i="32"/>
  <c r="L67" i="32"/>
  <c r="Q68" i="32"/>
  <c r="U68" i="32"/>
  <c r="I71" i="29"/>
  <c r="J69" i="31"/>
  <c r="A69" i="31"/>
  <c r="L68" i="31"/>
  <c r="Q69" i="31"/>
  <c r="M68" i="31"/>
  <c r="U69" i="31"/>
  <c r="S70" i="31"/>
  <c r="AD70" i="31"/>
  <c r="AL79" i="31"/>
  <c r="AK79" i="31"/>
  <c r="AM79" i="31"/>
  <c r="W80" i="31"/>
  <c r="B69" i="31"/>
  <c r="H69" i="31"/>
  <c r="M73" i="29"/>
  <c r="Q74" i="29"/>
  <c r="S71" i="29"/>
  <c r="AD71" i="29"/>
  <c r="AL78" i="29"/>
  <c r="AK78" i="29"/>
  <c r="AM78" i="29"/>
  <c r="J70" i="29"/>
  <c r="A70" i="29"/>
  <c r="B70" i="29"/>
  <c r="H70" i="29"/>
  <c r="AM77" i="32"/>
  <c r="AL77" i="32"/>
  <c r="AK77" i="32"/>
  <c r="W78" i="32"/>
  <c r="I71" i="32"/>
  <c r="F71" i="32"/>
  <c r="R71" i="32"/>
  <c r="S71" i="32"/>
  <c r="AD71" i="32"/>
  <c r="H70" i="32"/>
  <c r="B70" i="32"/>
  <c r="F72" i="29"/>
  <c r="R72" i="29"/>
  <c r="I71" i="31"/>
  <c r="F71" i="31"/>
  <c r="R71" i="31"/>
  <c r="J70" i="32"/>
  <c r="A70" i="32"/>
  <c r="I71" i="33"/>
  <c r="F71" i="33"/>
  <c r="R71" i="33"/>
  <c r="H70" i="33"/>
  <c r="B70" i="33"/>
  <c r="AL80" i="33"/>
  <c r="AK80" i="33"/>
  <c r="AM80" i="33"/>
  <c r="W81" i="33"/>
  <c r="A70" i="33"/>
  <c r="J70" i="33"/>
  <c r="M71" i="33"/>
  <c r="L71" i="33"/>
  <c r="Q72" i="33"/>
  <c r="U72" i="33"/>
  <c r="S71" i="33"/>
  <c r="AD71" i="33"/>
  <c r="L68" i="32"/>
  <c r="Q69" i="32"/>
  <c r="M68" i="32"/>
  <c r="U69" i="32"/>
  <c r="I72" i="29"/>
  <c r="S71" i="31"/>
  <c r="AD71" i="31"/>
  <c r="B70" i="31"/>
  <c r="H70" i="31"/>
  <c r="M69" i="31"/>
  <c r="L69" i="31"/>
  <c r="Q70" i="31"/>
  <c r="U70" i="31"/>
  <c r="AK80" i="31"/>
  <c r="AL80" i="31"/>
  <c r="AM80" i="31"/>
  <c r="W81" i="31"/>
  <c r="J70" i="31"/>
  <c r="A70" i="31"/>
  <c r="B71" i="29"/>
  <c r="H71" i="29"/>
  <c r="A71" i="29"/>
  <c r="J71" i="29"/>
  <c r="Q75" i="29"/>
  <c r="M74" i="29"/>
  <c r="AM79" i="29"/>
  <c r="AL79" i="29"/>
  <c r="AK79" i="29"/>
  <c r="S72" i="29"/>
  <c r="AD72" i="29"/>
  <c r="AL78" i="32"/>
  <c r="AK78" i="32"/>
  <c r="AM78" i="32"/>
  <c r="W79" i="32"/>
  <c r="F73" i="29"/>
  <c r="R73" i="29"/>
  <c r="F72" i="32"/>
  <c r="R72" i="32"/>
  <c r="I72" i="32"/>
  <c r="S72" i="32"/>
  <c r="AD72" i="32"/>
  <c r="F72" i="31"/>
  <c r="R72" i="31"/>
  <c r="I72" i="31"/>
  <c r="H71" i="32"/>
  <c r="B71" i="32"/>
  <c r="A71" i="32"/>
  <c r="J71" i="32"/>
  <c r="I72" i="33"/>
  <c r="F72" i="33"/>
  <c r="R72" i="33"/>
  <c r="J71" i="33"/>
  <c r="A71" i="33"/>
  <c r="M72" i="33"/>
  <c r="L72" i="33"/>
  <c r="Q73" i="33"/>
  <c r="U73" i="33"/>
  <c r="AK81" i="33"/>
  <c r="AM81" i="33"/>
  <c r="AL81" i="33"/>
  <c r="W82" i="33"/>
  <c r="H71" i="33"/>
  <c r="B71" i="33"/>
  <c r="S72" i="33"/>
  <c r="AD72" i="33"/>
  <c r="M69" i="32"/>
  <c r="L69" i="32"/>
  <c r="Q70" i="32"/>
  <c r="U70" i="32"/>
  <c r="I73" i="29"/>
  <c r="S72" i="31"/>
  <c r="AD72" i="31"/>
  <c r="J71" i="31"/>
  <c r="A71" i="31"/>
  <c r="H71" i="31"/>
  <c r="B71" i="31"/>
  <c r="AM81" i="31"/>
  <c r="AL81" i="31"/>
  <c r="AK81" i="31"/>
  <c r="W82" i="31"/>
  <c r="M70" i="31"/>
  <c r="L70" i="31"/>
  <c r="Q71" i="31"/>
  <c r="U71" i="31"/>
  <c r="S73" i="29"/>
  <c r="AD73" i="29"/>
  <c r="H72" i="29"/>
  <c r="B72" i="29"/>
  <c r="AL80" i="29"/>
  <c r="AK80" i="29"/>
  <c r="AM80" i="29"/>
  <c r="M75" i="29"/>
  <c r="Q76" i="29"/>
  <c r="J72" i="29"/>
  <c r="A72" i="29"/>
  <c r="AL79" i="32"/>
  <c r="AK79" i="32"/>
  <c r="W80" i="32"/>
  <c r="AM79" i="32"/>
  <c r="F73" i="32"/>
  <c r="R73" i="32"/>
  <c r="I73" i="32"/>
  <c r="S73" i="32"/>
  <c r="AD73" i="32"/>
  <c r="I73" i="31"/>
  <c r="F73" i="31"/>
  <c r="R73" i="31"/>
  <c r="H72" i="32"/>
  <c r="B72" i="32"/>
  <c r="J72" i="32"/>
  <c r="A72" i="32"/>
  <c r="I74" i="29"/>
  <c r="F74" i="29"/>
  <c r="R74" i="29"/>
  <c r="I73" i="33"/>
  <c r="F73" i="33"/>
  <c r="R73" i="33"/>
  <c r="H72" i="33"/>
  <c r="B72" i="33"/>
  <c r="S73" i="33"/>
  <c r="AD73" i="33"/>
  <c r="J72" i="33"/>
  <c r="A72" i="33"/>
  <c r="AM82" i="33"/>
  <c r="AL82" i="33"/>
  <c r="AK82" i="33"/>
  <c r="W83" i="33"/>
  <c r="M73" i="33"/>
  <c r="L73" i="33"/>
  <c r="Q74" i="33"/>
  <c r="U74" i="33"/>
  <c r="M70" i="32"/>
  <c r="L70" i="32"/>
  <c r="Q71" i="32"/>
  <c r="U71" i="32"/>
  <c r="M71" i="31"/>
  <c r="L71" i="31"/>
  <c r="Q72" i="31"/>
  <c r="U72" i="31"/>
  <c r="S73" i="31"/>
  <c r="AD73" i="31"/>
  <c r="AK82" i="31"/>
  <c r="AL82" i="31"/>
  <c r="AM82" i="31"/>
  <c r="W83" i="31"/>
  <c r="A72" i="31"/>
  <c r="J72" i="31"/>
  <c r="H72" i="31"/>
  <c r="B72" i="31"/>
  <c r="AK81" i="29"/>
  <c r="AL81" i="29"/>
  <c r="AM81" i="29"/>
  <c r="S74" i="29"/>
  <c r="AD74" i="29"/>
  <c r="M76" i="29"/>
  <c r="Q77" i="29"/>
  <c r="B73" i="29"/>
  <c r="H73" i="29"/>
  <c r="J73" i="29"/>
  <c r="A73" i="29"/>
  <c r="AM80" i="32"/>
  <c r="AL80" i="32"/>
  <c r="AK80" i="32"/>
  <c r="W81" i="32"/>
  <c r="I74" i="31"/>
  <c r="F74" i="31"/>
  <c r="R74" i="31"/>
  <c r="H73" i="32"/>
  <c r="B73" i="32"/>
  <c r="A73" i="32"/>
  <c r="J73" i="32"/>
  <c r="I75" i="29"/>
  <c r="F75" i="29"/>
  <c r="I74" i="32"/>
  <c r="F74" i="32"/>
  <c r="R74" i="32"/>
  <c r="S74" i="32"/>
  <c r="AD74" i="32"/>
  <c r="F74" i="33"/>
  <c r="R74" i="33"/>
  <c r="I74" i="33"/>
  <c r="L74" i="33"/>
  <c r="Q75" i="33"/>
  <c r="M74" i="33"/>
  <c r="U75" i="33"/>
  <c r="S74" i="33"/>
  <c r="AD74" i="33"/>
  <c r="H73" i="33"/>
  <c r="B73" i="33"/>
  <c r="A73" i="33"/>
  <c r="J73" i="33"/>
  <c r="AM83" i="33"/>
  <c r="AL83" i="33"/>
  <c r="AK83" i="33"/>
  <c r="W84" i="33"/>
  <c r="M71" i="32"/>
  <c r="L71" i="32"/>
  <c r="Q72" i="32"/>
  <c r="U72" i="32"/>
  <c r="L72" i="31"/>
  <c r="Q73" i="31"/>
  <c r="M72" i="31"/>
  <c r="U73" i="31"/>
  <c r="AK83" i="31"/>
  <c r="AM83" i="31"/>
  <c r="AL83" i="31"/>
  <c r="W84" i="31"/>
  <c r="S74" i="31"/>
  <c r="AD74" i="31"/>
  <c r="A73" i="31"/>
  <c r="J73" i="31"/>
  <c r="H73" i="31"/>
  <c r="B73" i="31"/>
  <c r="M77" i="29"/>
  <c r="Q78" i="29"/>
  <c r="J74" i="29"/>
  <c r="A74" i="29"/>
  <c r="AK82" i="29"/>
  <c r="AM82" i="29"/>
  <c r="AL82" i="29"/>
  <c r="H74" i="29"/>
  <c r="B74" i="29"/>
  <c r="R75" i="29"/>
  <c r="S75" i="29"/>
  <c r="AD75" i="29"/>
  <c r="AL81" i="32"/>
  <c r="AM81" i="32"/>
  <c r="AK81" i="32"/>
  <c r="W83" i="32"/>
  <c r="W84" i="32"/>
  <c r="W82" i="32"/>
  <c r="I76" i="29"/>
  <c r="F76" i="29"/>
  <c r="R76" i="29"/>
  <c r="F75" i="31"/>
  <c r="R75" i="31"/>
  <c r="I75" i="31"/>
  <c r="H74" i="32"/>
  <c r="B74" i="32"/>
  <c r="J74" i="32"/>
  <c r="A74" i="32"/>
  <c r="I75" i="32"/>
  <c r="F75" i="32"/>
  <c r="R75" i="32"/>
  <c r="S75" i="32"/>
  <c r="AD75" i="32"/>
  <c r="F75" i="33"/>
  <c r="R75" i="33"/>
  <c r="I75" i="33"/>
  <c r="AM84" i="33"/>
  <c r="AL84" i="33"/>
  <c r="AK84" i="33"/>
  <c r="W85" i="33"/>
  <c r="A74" i="33"/>
  <c r="J74" i="33"/>
  <c r="S75" i="33"/>
  <c r="AD75" i="33"/>
  <c r="M75" i="33"/>
  <c r="L75" i="33"/>
  <c r="Q76" i="33"/>
  <c r="U76" i="33"/>
  <c r="H74" i="33"/>
  <c r="B74" i="33"/>
  <c r="M72" i="32"/>
  <c r="L72" i="32"/>
  <c r="Q73" i="32"/>
  <c r="U73" i="32"/>
  <c r="AK83" i="32"/>
  <c r="S75" i="31"/>
  <c r="AD75" i="31"/>
  <c r="H74" i="31"/>
  <c r="B74" i="31"/>
  <c r="J74" i="31"/>
  <c r="A74" i="31"/>
  <c r="AL84" i="31"/>
  <c r="AK84" i="31"/>
  <c r="AM84" i="31"/>
  <c r="W85" i="31"/>
  <c r="L73" i="31"/>
  <c r="Q74" i="31"/>
  <c r="M73" i="31"/>
  <c r="U74" i="31"/>
  <c r="AM83" i="29"/>
  <c r="AL83" i="29"/>
  <c r="AK83" i="29"/>
  <c r="A75" i="29"/>
  <c r="J75" i="29"/>
  <c r="S76" i="29"/>
  <c r="AD76" i="29"/>
  <c r="Q79" i="29"/>
  <c r="M78" i="29"/>
  <c r="B75" i="29"/>
  <c r="H75" i="29"/>
  <c r="AL83" i="32"/>
  <c r="AM83" i="32"/>
  <c r="AL82" i="32"/>
  <c r="AK82" i="32"/>
  <c r="AM82" i="32"/>
  <c r="F76" i="32"/>
  <c r="R76" i="32"/>
  <c r="I76" i="32"/>
  <c r="S76" i="32"/>
  <c r="AD76" i="32"/>
  <c r="F76" i="31"/>
  <c r="R76" i="31"/>
  <c r="I76" i="31"/>
  <c r="H75" i="32"/>
  <c r="B75" i="32"/>
  <c r="I77" i="29"/>
  <c r="F77" i="29"/>
  <c r="R77" i="29"/>
  <c r="A75" i="32"/>
  <c r="J75" i="32"/>
  <c r="I76" i="33"/>
  <c r="F76" i="33"/>
  <c r="R76" i="33"/>
  <c r="S76" i="33"/>
  <c r="AD76" i="33"/>
  <c r="AK85" i="33"/>
  <c r="AM85" i="33"/>
  <c r="AL85" i="33"/>
  <c r="W86" i="33"/>
  <c r="M76" i="33"/>
  <c r="L76" i="33"/>
  <c r="Q77" i="33"/>
  <c r="U77" i="33"/>
  <c r="A75" i="33"/>
  <c r="J75" i="33"/>
  <c r="H75" i="33"/>
  <c r="B75" i="33"/>
  <c r="AL84" i="32"/>
  <c r="AK84" i="32"/>
  <c r="AM84" i="32"/>
  <c r="W85" i="32"/>
  <c r="M73" i="32"/>
  <c r="L73" i="32"/>
  <c r="Q74" i="32"/>
  <c r="U74" i="32"/>
  <c r="M74" i="31"/>
  <c r="L74" i="31"/>
  <c r="Q75" i="31"/>
  <c r="U75" i="31"/>
  <c r="H75" i="31"/>
  <c r="B75" i="31"/>
  <c r="AL85" i="31"/>
  <c r="AK85" i="31"/>
  <c r="AM85" i="31"/>
  <c r="W86" i="31"/>
  <c r="S76" i="31"/>
  <c r="AD76" i="31"/>
  <c r="J75" i="31"/>
  <c r="A75" i="31"/>
  <c r="AM84" i="29"/>
  <c r="AL84" i="29"/>
  <c r="AK84" i="29"/>
  <c r="H76" i="29"/>
  <c r="B76" i="29"/>
  <c r="M79" i="29"/>
  <c r="Q80" i="29"/>
  <c r="S77" i="29"/>
  <c r="AD77" i="29"/>
  <c r="J76" i="29"/>
  <c r="A76" i="29"/>
  <c r="F78" i="29"/>
  <c r="R78" i="29"/>
  <c r="I78" i="29"/>
  <c r="I77" i="31"/>
  <c r="F77" i="31"/>
  <c r="R77" i="31"/>
  <c r="H76" i="32"/>
  <c r="B76" i="32"/>
  <c r="J76" i="32"/>
  <c r="A76" i="32"/>
  <c r="F77" i="32"/>
  <c r="R77" i="32"/>
  <c r="I77" i="32"/>
  <c r="S77" i="32"/>
  <c r="AD77" i="32"/>
  <c r="I77" i="33"/>
  <c r="F77" i="33"/>
  <c r="R77" i="33"/>
  <c r="M77" i="33"/>
  <c r="L77" i="33"/>
  <c r="Q78" i="33"/>
  <c r="U78" i="33"/>
  <c r="S77" i="33"/>
  <c r="AD77" i="33"/>
  <c r="J76" i="33"/>
  <c r="A76" i="33"/>
  <c r="AK86" i="33"/>
  <c r="AM86" i="33"/>
  <c r="AL86" i="33"/>
  <c r="W87" i="33"/>
  <c r="H76" i="33"/>
  <c r="B76" i="33"/>
  <c r="AL85" i="32"/>
  <c r="AM85" i="32"/>
  <c r="AK85" i="32"/>
  <c r="W86" i="32"/>
  <c r="L74" i="32"/>
  <c r="Q75" i="32"/>
  <c r="M74" i="32"/>
  <c r="U75" i="32"/>
  <c r="AM86" i="31"/>
  <c r="AL86" i="31"/>
  <c r="AK86" i="31"/>
  <c r="W87" i="31"/>
  <c r="M75" i="31"/>
  <c r="L75" i="31"/>
  <c r="Q76" i="31"/>
  <c r="U76" i="31"/>
  <c r="S77" i="31"/>
  <c r="AD77" i="31"/>
  <c r="A76" i="31"/>
  <c r="J76" i="31"/>
  <c r="H76" i="31"/>
  <c r="B76" i="31"/>
  <c r="AK85" i="29"/>
  <c r="AM85" i="29"/>
  <c r="AL85" i="29"/>
  <c r="S78" i="29"/>
  <c r="AD78" i="29"/>
  <c r="H77" i="29"/>
  <c r="B77" i="29"/>
  <c r="A77" i="29"/>
  <c r="J77" i="29"/>
  <c r="M80" i="29"/>
  <c r="Q81" i="29"/>
  <c r="I78" i="31"/>
  <c r="F78" i="31"/>
  <c r="R78" i="31"/>
  <c r="A77" i="32"/>
  <c r="J77" i="32"/>
  <c r="I78" i="32"/>
  <c r="F78" i="32"/>
  <c r="R78" i="32"/>
  <c r="S78" i="32"/>
  <c r="AD78" i="32"/>
  <c r="I79" i="29"/>
  <c r="F79" i="29"/>
  <c r="R79" i="29"/>
  <c r="H77" i="32"/>
  <c r="B77" i="32"/>
  <c r="F78" i="33"/>
  <c r="R78" i="33"/>
  <c r="I78" i="33"/>
  <c r="S78" i="33"/>
  <c r="AD78" i="33"/>
  <c r="H77" i="33"/>
  <c r="B77" i="33"/>
  <c r="A77" i="33"/>
  <c r="J77" i="33"/>
  <c r="L78" i="33"/>
  <c r="Q79" i="33"/>
  <c r="M78" i="33"/>
  <c r="U79" i="33"/>
  <c r="AM87" i="33"/>
  <c r="AL87" i="33"/>
  <c r="AK87" i="33"/>
  <c r="W88" i="33"/>
  <c r="AM86" i="32"/>
  <c r="AL86" i="32"/>
  <c r="AK86" i="32"/>
  <c r="W87" i="32"/>
  <c r="M75" i="32"/>
  <c r="L75" i="32"/>
  <c r="Q76" i="32"/>
  <c r="U76" i="32"/>
  <c r="S78" i="31"/>
  <c r="AD78" i="31"/>
  <c r="AM87" i="31"/>
  <c r="AK87" i="31"/>
  <c r="AL87" i="31"/>
  <c r="W88" i="31"/>
  <c r="H77" i="31"/>
  <c r="B77" i="31"/>
  <c r="L76" i="31"/>
  <c r="Q77" i="31"/>
  <c r="M76" i="31"/>
  <c r="U77" i="31"/>
  <c r="A77" i="31"/>
  <c r="J77" i="31"/>
  <c r="M81" i="29"/>
  <c r="Q82" i="29"/>
  <c r="AL86" i="29"/>
  <c r="AK86" i="29"/>
  <c r="AM86" i="29"/>
  <c r="H78" i="29"/>
  <c r="B78" i="29"/>
  <c r="A78" i="29"/>
  <c r="J78" i="29"/>
  <c r="S79" i="29"/>
  <c r="AD79" i="29"/>
  <c r="I80" i="29"/>
  <c r="F80" i="29"/>
  <c r="R80" i="29"/>
  <c r="H78" i="32"/>
  <c r="B78" i="32"/>
  <c r="J78" i="32"/>
  <c r="A78" i="32"/>
  <c r="I79" i="31"/>
  <c r="I79" i="32"/>
  <c r="S79" i="32"/>
  <c r="AD79" i="32"/>
  <c r="I79" i="33"/>
  <c r="F79" i="33"/>
  <c r="R79" i="33"/>
  <c r="AM88" i="33"/>
  <c r="AL88" i="33"/>
  <c r="AK88" i="33"/>
  <c r="W89" i="33"/>
  <c r="M79" i="33"/>
  <c r="L79" i="33"/>
  <c r="Q80" i="33"/>
  <c r="U80" i="33"/>
  <c r="H78" i="33"/>
  <c r="B78" i="33"/>
  <c r="A78" i="33"/>
  <c r="J78" i="33"/>
  <c r="S79" i="33"/>
  <c r="AD79" i="33"/>
  <c r="AK87" i="32"/>
  <c r="AM87" i="32"/>
  <c r="AL87" i="32"/>
  <c r="W88" i="32"/>
  <c r="M76" i="32"/>
  <c r="L76" i="32"/>
  <c r="Q77" i="32"/>
  <c r="U77" i="32"/>
  <c r="L77" i="31"/>
  <c r="Q78" i="31"/>
  <c r="M77" i="31"/>
  <c r="U78" i="31"/>
  <c r="S79" i="31"/>
  <c r="AD79" i="31"/>
  <c r="AL88" i="31"/>
  <c r="AK88" i="31"/>
  <c r="AM88" i="31"/>
  <c r="W89" i="31"/>
  <c r="H78" i="31"/>
  <c r="B78" i="31"/>
  <c r="J78" i="31"/>
  <c r="A78" i="31"/>
  <c r="A79" i="29"/>
  <c r="J79" i="29"/>
  <c r="AK87" i="29"/>
  <c r="AM87" i="29"/>
  <c r="AL87" i="29"/>
  <c r="Q83" i="29"/>
  <c r="M82" i="29"/>
  <c r="H79" i="29"/>
  <c r="B79" i="29"/>
  <c r="S80" i="29"/>
  <c r="AD80" i="29"/>
  <c r="H79" i="32"/>
  <c r="B79" i="32"/>
  <c r="A79" i="32"/>
  <c r="J79" i="32"/>
  <c r="I81" i="29"/>
  <c r="F81" i="29"/>
  <c r="R81" i="29"/>
  <c r="I80" i="31"/>
  <c r="I80" i="32"/>
  <c r="S80" i="32"/>
  <c r="AD80" i="32"/>
  <c r="I80" i="33"/>
  <c r="F80" i="33"/>
  <c r="R80" i="33"/>
  <c r="A79" i="33"/>
  <c r="J79" i="33"/>
  <c r="AL89" i="33"/>
  <c r="AK89" i="33"/>
  <c r="AM89" i="33"/>
  <c r="W90" i="33"/>
  <c r="M80" i="33"/>
  <c r="L80" i="33"/>
  <c r="Q81" i="33"/>
  <c r="U81" i="33"/>
  <c r="H79" i="33"/>
  <c r="B79" i="33"/>
  <c r="S80" i="33"/>
  <c r="AD80" i="33"/>
  <c r="M77" i="32"/>
  <c r="L77" i="32"/>
  <c r="Q78" i="32"/>
  <c r="U78" i="32"/>
  <c r="AM88" i="32"/>
  <c r="AL88" i="32"/>
  <c r="AK88" i="32"/>
  <c r="W89" i="32"/>
  <c r="B79" i="31"/>
  <c r="H79" i="31"/>
  <c r="AL89" i="31"/>
  <c r="AK89" i="31"/>
  <c r="AM89" i="31"/>
  <c r="W90" i="31"/>
  <c r="S80" i="31"/>
  <c r="AD80" i="31"/>
  <c r="M78" i="31"/>
  <c r="L78" i="31"/>
  <c r="Q79" i="31"/>
  <c r="U79" i="31"/>
  <c r="J79" i="31"/>
  <c r="A79" i="31"/>
  <c r="H80" i="29"/>
  <c r="B80" i="29"/>
  <c r="S81" i="29"/>
  <c r="AD81" i="29"/>
  <c r="J80" i="29"/>
  <c r="A80" i="29"/>
  <c r="AM88" i="29"/>
  <c r="AL88" i="29"/>
  <c r="AK88" i="29"/>
  <c r="M83" i="29"/>
  <c r="Q84" i="29"/>
  <c r="I81" i="32"/>
  <c r="S81" i="32"/>
  <c r="AD81" i="32"/>
  <c r="H80" i="32"/>
  <c r="B80" i="32"/>
  <c r="F82" i="29"/>
  <c r="I82" i="29"/>
  <c r="I81" i="31"/>
  <c r="J80" i="32"/>
  <c r="A80" i="32"/>
  <c r="F81" i="33"/>
  <c r="R81" i="33"/>
  <c r="I81" i="33"/>
  <c r="J80" i="33"/>
  <c r="A80" i="33"/>
  <c r="AM90" i="33"/>
  <c r="AL90" i="33"/>
  <c r="AK90" i="33"/>
  <c r="W91" i="33"/>
  <c r="H80" i="33"/>
  <c r="B80" i="33"/>
  <c r="S81" i="33"/>
  <c r="AD81" i="33"/>
  <c r="M81" i="33"/>
  <c r="L81" i="33"/>
  <c r="Q82" i="33"/>
  <c r="U82" i="33"/>
  <c r="AM89" i="32"/>
  <c r="AL89" i="32"/>
  <c r="AK89" i="32"/>
  <c r="W90" i="32"/>
  <c r="L78" i="32"/>
  <c r="Q79" i="32"/>
  <c r="M78" i="32"/>
  <c r="U79" i="32"/>
  <c r="A80" i="31"/>
  <c r="J80" i="31"/>
  <c r="H80" i="31"/>
  <c r="B80" i="31"/>
  <c r="M79" i="31"/>
  <c r="L79" i="31"/>
  <c r="Q80" i="31"/>
  <c r="U80" i="31"/>
  <c r="S81" i="31"/>
  <c r="AD81" i="31"/>
  <c r="AL90" i="31"/>
  <c r="AK90" i="31"/>
  <c r="AM90" i="31"/>
  <c r="W91" i="31"/>
  <c r="M84" i="29"/>
  <c r="Q85" i="29"/>
  <c r="S82" i="29"/>
  <c r="AD82" i="29"/>
  <c r="R82" i="29"/>
  <c r="H81" i="29"/>
  <c r="B81" i="29"/>
  <c r="A81" i="29"/>
  <c r="J81" i="29"/>
  <c r="AL89" i="29"/>
  <c r="AK89" i="29"/>
  <c r="AM89" i="29"/>
  <c r="I83" i="29"/>
  <c r="F83" i="29"/>
  <c r="R83" i="29"/>
  <c r="I82" i="31"/>
  <c r="B81" i="32"/>
  <c r="H81" i="32"/>
  <c r="A81" i="32"/>
  <c r="J81" i="32"/>
  <c r="I82" i="32"/>
  <c r="S82" i="32"/>
  <c r="AD82" i="32"/>
  <c r="F82" i="33"/>
  <c r="R82" i="33"/>
  <c r="I82" i="33"/>
  <c r="L82" i="33"/>
  <c r="Q83" i="33"/>
  <c r="M82" i="33"/>
  <c r="U83" i="33"/>
  <c r="A81" i="33"/>
  <c r="J81" i="33"/>
  <c r="AM91" i="33"/>
  <c r="AL91" i="33"/>
  <c r="AK91" i="33"/>
  <c r="W92" i="33"/>
  <c r="S82" i="33"/>
  <c r="AD82" i="33"/>
  <c r="H81" i="33"/>
  <c r="B81" i="33"/>
  <c r="M79" i="32"/>
  <c r="L79" i="32"/>
  <c r="Q80" i="32"/>
  <c r="U80" i="32"/>
  <c r="AL90" i="32"/>
  <c r="AK90" i="32"/>
  <c r="AM90" i="32"/>
  <c r="W91" i="32"/>
  <c r="L80" i="31"/>
  <c r="Q81" i="31"/>
  <c r="M80" i="31"/>
  <c r="U81" i="31"/>
  <c r="AL91" i="31"/>
  <c r="AK91" i="31"/>
  <c r="AM91" i="31"/>
  <c r="W92" i="31"/>
  <c r="S82" i="31"/>
  <c r="AD82" i="31"/>
  <c r="A81" i="31"/>
  <c r="J81" i="31"/>
  <c r="H81" i="31"/>
  <c r="B81" i="31"/>
  <c r="AM90" i="29"/>
  <c r="AL90" i="29"/>
  <c r="AK90" i="29"/>
  <c r="A82" i="29"/>
  <c r="J82" i="29"/>
  <c r="S83" i="29"/>
  <c r="AD83" i="29"/>
  <c r="M85" i="29"/>
  <c r="Q86" i="29"/>
  <c r="H82" i="29"/>
  <c r="B82" i="29"/>
  <c r="I84" i="29"/>
  <c r="F84" i="29"/>
  <c r="R84" i="29"/>
  <c r="H82" i="32"/>
  <c r="B82" i="32"/>
  <c r="J82" i="32"/>
  <c r="A82" i="32"/>
  <c r="I83" i="32"/>
  <c r="S83" i="32"/>
  <c r="AD83" i="32"/>
  <c r="I83" i="31"/>
  <c r="I83" i="33"/>
  <c r="F83" i="33"/>
  <c r="R83" i="33"/>
  <c r="A82" i="33"/>
  <c r="J82" i="33"/>
  <c r="S83" i="33"/>
  <c r="AD83" i="33"/>
  <c r="H82" i="33"/>
  <c r="B82" i="33"/>
  <c r="M83" i="33"/>
  <c r="L83" i="33"/>
  <c r="Q84" i="33"/>
  <c r="U84" i="33"/>
  <c r="AK92" i="33"/>
  <c r="AL92" i="33"/>
  <c r="AM92" i="33"/>
  <c r="W93" i="33"/>
  <c r="AM91" i="32"/>
  <c r="AK91" i="32"/>
  <c r="AL91" i="32"/>
  <c r="W92" i="32"/>
  <c r="M80" i="32"/>
  <c r="L80" i="32"/>
  <c r="Q81" i="32"/>
  <c r="U81" i="32"/>
  <c r="L81" i="31"/>
  <c r="Q82" i="31"/>
  <c r="M81" i="31"/>
  <c r="U82" i="31"/>
  <c r="H82" i="31"/>
  <c r="B82" i="31"/>
  <c r="J82" i="31"/>
  <c r="A82" i="31"/>
  <c r="AM92" i="31"/>
  <c r="AK92" i="31"/>
  <c r="AL92" i="31"/>
  <c r="W93" i="31"/>
  <c r="S83" i="31"/>
  <c r="AD83" i="31"/>
  <c r="S84" i="29"/>
  <c r="AD84" i="29"/>
  <c r="AL91" i="29"/>
  <c r="AK91" i="29"/>
  <c r="AM91" i="29"/>
  <c r="A83" i="29"/>
  <c r="J83" i="29"/>
  <c r="Q87" i="29"/>
  <c r="M86" i="29"/>
  <c r="H83" i="29"/>
  <c r="B83" i="29"/>
  <c r="I84" i="32"/>
  <c r="S84" i="32"/>
  <c r="AD84" i="32"/>
  <c r="I85" i="29"/>
  <c r="F85" i="29"/>
  <c r="I84" i="31"/>
  <c r="H83" i="32"/>
  <c r="B83" i="32"/>
  <c r="A83" i="32"/>
  <c r="J83" i="32"/>
  <c r="I84" i="33"/>
  <c r="F84" i="33"/>
  <c r="R84" i="33"/>
  <c r="AL93" i="33"/>
  <c r="AM93" i="33"/>
  <c r="AK93" i="33"/>
  <c r="W94" i="33"/>
  <c r="S84" i="33"/>
  <c r="AD84" i="33"/>
  <c r="A83" i="33"/>
  <c r="J83" i="33"/>
  <c r="M84" i="33"/>
  <c r="L84" i="33"/>
  <c r="Q85" i="33"/>
  <c r="U85" i="33"/>
  <c r="H83" i="33"/>
  <c r="B83" i="33"/>
  <c r="AK92" i="32"/>
  <c r="AM92" i="32"/>
  <c r="AL92" i="32"/>
  <c r="W93" i="32"/>
  <c r="M81" i="32"/>
  <c r="L81" i="32"/>
  <c r="Q82" i="32"/>
  <c r="U82" i="32"/>
  <c r="M82" i="31"/>
  <c r="L82" i="31"/>
  <c r="Q83" i="31"/>
  <c r="U83" i="31"/>
  <c r="S84" i="31"/>
  <c r="AD84" i="31"/>
  <c r="H83" i="31"/>
  <c r="B83" i="31"/>
  <c r="J83" i="31"/>
  <c r="A83" i="31"/>
  <c r="AL93" i="31"/>
  <c r="AK93" i="31"/>
  <c r="AM93" i="31"/>
  <c r="W94" i="31"/>
  <c r="S85" i="29"/>
  <c r="AD85" i="29"/>
  <c r="R85" i="29"/>
  <c r="J84" i="29"/>
  <c r="A84" i="29"/>
  <c r="M87" i="29"/>
  <c r="Q88" i="29"/>
  <c r="AL92" i="29"/>
  <c r="AK92" i="29"/>
  <c r="AM92" i="29"/>
  <c r="H84" i="29"/>
  <c r="B84" i="29"/>
  <c r="J84" i="32"/>
  <c r="A84" i="32"/>
  <c r="F86" i="29"/>
  <c r="R86" i="29"/>
  <c r="I86" i="29"/>
  <c r="I85" i="31"/>
  <c r="I85" i="32"/>
  <c r="S85" i="32"/>
  <c r="AD85" i="32"/>
  <c r="H84" i="32"/>
  <c r="B84" i="32"/>
  <c r="F85" i="33"/>
  <c r="R85" i="33"/>
  <c r="I85" i="33"/>
  <c r="M85" i="33"/>
  <c r="L85" i="33"/>
  <c r="Q86" i="33"/>
  <c r="U86" i="33"/>
  <c r="S85" i="33"/>
  <c r="AD85" i="33"/>
  <c r="AK94" i="33"/>
  <c r="AM94" i="33"/>
  <c r="AL94" i="33"/>
  <c r="W95" i="33"/>
  <c r="J84" i="33"/>
  <c r="A84" i="33"/>
  <c r="H84" i="33"/>
  <c r="B84" i="33"/>
  <c r="AM93" i="32"/>
  <c r="AL93" i="32"/>
  <c r="AK93" i="32"/>
  <c r="W94" i="32"/>
  <c r="L82" i="32"/>
  <c r="Q83" i="32"/>
  <c r="M82" i="32"/>
  <c r="U83" i="32"/>
  <c r="AM94" i="31"/>
  <c r="AL94" i="31"/>
  <c r="AK94" i="31"/>
  <c r="W95" i="31"/>
  <c r="A84" i="31"/>
  <c r="J84" i="31"/>
  <c r="H84" i="31"/>
  <c r="B84" i="31"/>
  <c r="S85" i="31"/>
  <c r="AD85" i="31"/>
  <c r="M83" i="31"/>
  <c r="L83" i="31"/>
  <c r="Q84" i="31"/>
  <c r="U84" i="31"/>
  <c r="A85" i="29"/>
  <c r="J85" i="29"/>
  <c r="AM93" i="29"/>
  <c r="AL93" i="29"/>
  <c r="AK93" i="29"/>
  <c r="M88" i="29"/>
  <c r="Q89" i="29"/>
  <c r="S86" i="29"/>
  <c r="AD86" i="29"/>
  <c r="H85" i="29"/>
  <c r="B85" i="29"/>
  <c r="B85" i="32"/>
  <c r="H85" i="32"/>
  <c r="I87" i="29"/>
  <c r="F87" i="29"/>
  <c r="A85" i="32"/>
  <c r="J85" i="32"/>
  <c r="I86" i="31"/>
  <c r="I86" i="32"/>
  <c r="S86" i="32"/>
  <c r="AD86" i="32"/>
  <c r="F86" i="33"/>
  <c r="R86" i="33"/>
  <c r="I86" i="33"/>
  <c r="AL95" i="33"/>
  <c r="AK95" i="33"/>
  <c r="AM95" i="33"/>
  <c r="W96" i="33"/>
  <c r="S86" i="33"/>
  <c r="AD86" i="33"/>
  <c r="H85" i="33"/>
  <c r="B85" i="33"/>
  <c r="A85" i="33"/>
  <c r="J85" i="33"/>
  <c r="L86" i="33"/>
  <c r="Q87" i="33"/>
  <c r="M86" i="33"/>
  <c r="U87" i="33"/>
  <c r="AK94" i="32"/>
  <c r="AL94" i="32"/>
  <c r="AM94" i="32"/>
  <c r="W95" i="32"/>
  <c r="M83" i="32"/>
  <c r="L83" i="32"/>
  <c r="Q84" i="32"/>
  <c r="U84" i="32"/>
  <c r="L84" i="31"/>
  <c r="Q85" i="31"/>
  <c r="M84" i="31"/>
  <c r="U85" i="31"/>
  <c r="AM95" i="31"/>
  <c r="AK95" i="31"/>
  <c r="AL95" i="31"/>
  <c r="W96" i="31"/>
  <c r="H85" i="31"/>
  <c r="B85" i="31"/>
  <c r="A85" i="31"/>
  <c r="J85" i="31"/>
  <c r="S86" i="31"/>
  <c r="AD86" i="31"/>
  <c r="H86" i="29"/>
  <c r="B86" i="29"/>
  <c r="A86" i="29"/>
  <c r="J86" i="29"/>
  <c r="S87" i="29"/>
  <c r="AD87" i="29"/>
  <c r="R87" i="29"/>
  <c r="AL94" i="29"/>
  <c r="AM94" i="29"/>
  <c r="AK94" i="29"/>
  <c r="M89" i="29"/>
  <c r="Q90" i="29"/>
  <c r="I87" i="32"/>
  <c r="S87" i="32"/>
  <c r="AD87" i="32"/>
  <c r="I88" i="29"/>
  <c r="F88" i="29"/>
  <c r="R88" i="29"/>
  <c r="H86" i="32"/>
  <c r="B86" i="32"/>
  <c r="I87" i="31"/>
  <c r="J86" i="32"/>
  <c r="A86" i="32"/>
  <c r="I87" i="33"/>
  <c r="F87" i="33"/>
  <c r="R87" i="33"/>
  <c r="M87" i="33"/>
  <c r="L87" i="33"/>
  <c r="Q88" i="33"/>
  <c r="U88" i="33"/>
  <c r="AK96" i="33"/>
  <c r="AM96" i="33"/>
  <c r="AL96" i="33"/>
  <c r="W97" i="33"/>
  <c r="H86" i="33"/>
  <c r="B86" i="33"/>
  <c r="A86" i="33"/>
  <c r="J86" i="33"/>
  <c r="S87" i="33"/>
  <c r="AD87" i="33"/>
  <c r="M84" i="32"/>
  <c r="L84" i="32"/>
  <c r="Q85" i="32"/>
  <c r="U85" i="32"/>
  <c r="AM95" i="32"/>
  <c r="AL95" i="32"/>
  <c r="AK95" i="32"/>
  <c r="W96" i="32"/>
  <c r="AM96" i="31"/>
  <c r="AL96" i="31"/>
  <c r="AK96" i="31"/>
  <c r="W97" i="31"/>
  <c r="H86" i="31"/>
  <c r="B86" i="31"/>
  <c r="J86" i="31"/>
  <c r="A86" i="31"/>
  <c r="L85" i="31"/>
  <c r="Q86" i="31"/>
  <c r="M85" i="31"/>
  <c r="U86" i="31"/>
  <c r="S87" i="31"/>
  <c r="AD87" i="31"/>
  <c r="Q91" i="29"/>
  <c r="M90" i="29"/>
  <c r="H87" i="29"/>
  <c r="B87" i="29"/>
  <c r="S88" i="29"/>
  <c r="AD88" i="29"/>
  <c r="AM95" i="29"/>
  <c r="AL95" i="29"/>
  <c r="AK95" i="29"/>
  <c r="A87" i="29"/>
  <c r="J87" i="29"/>
  <c r="I89" i="29"/>
  <c r="F89" i="29"/>
  <c r="R89" i="29"/>
  <c r="I88" i="32"/>
  <c r="S88" i="32"/>
  <c r="AD88" i="32"/>
  <c r="I88" i="31"/>
  <c r="B87" i="32"/>
  <c r="H87" i="32"/>
  <c r="A87" i="32"/>
  <c r="J87" i="32"/>
  <c r="I88" i="33"/>
  <c r="F88" i="33"/>
  <c r="R88" i="33"/>
  <c r="AM97" i="33"/>
  <c r="AL97" i="33"/>
  <c r="AK97" i="33"/>
  <c r="W98" i="33"/>
  <c r="M88" i="33"/>
  <c r="L88" i="33"/>
  <c r="Q89" i="33"/>
  <c r="U89" i="33"/>
  <c r="H87" i="33"/>
  <c r="B87" i="33"/>
  <c r="A87" i="33"/>
  <c r="J87" i="33"/>
  <c r="S88" i="33"/>
  <c r="AD88" i="33"/>
  <c r="M85" i="32"/>
  <c r="L85" i="32"/>
  <c r="Q86" i="32"/>
  <c r="U86" i="32"/>
  <c r="AM96" i="32"/>
  <c r="AL96" i="32"/>
  <c r="AK96" i="32"/>
  <c r="W97" i="32"/>
  <c r="S88" i="31"/>
  <c r="AD88" i="31"/>
  <c r="AK97" i="31"/>
  <c r="AM97" i="31"/>
  <c r="AL97" i="31"/>
  <c r="W98" i="31"/>
  <c r="H87" i="31"/>
  <c r="B87" i="31"/>
  <c r="M86" i="31"/>
  <c r="L86" i="31"/>
  <c r="Q87" i="31"/>
  <c r="U87" i="31"/>
  <c r="J87" i="31"/>
  <c r="A87" i="31"/>
  <c r="J88" i="29"/>
  <c r="A88" i="29"/>
  <c r="Q92" i="29"/>
  <c r="M91" i="29"/>
  <c r="AL96" i="29"/>
  <c r="AM96" i="29"/>
  <c r="AK96" i="29"/>
  <c r="H88" i="29"/>
  <c r="B88" i="29"/>
  <c r="S89" i="29"/>
  <c r="AD89" i="29"/>
  <c r="B88" i="32"/>
  <c r="H88" i="32"/>
  <c r="I89" i="31"/>
  <c r="I90" i="29"/>
  <c r="F90" i="29"/>
  <c r="R90" i="29"/>
  <c r="J88" i="32"/>
  <c r="A88" i="32"/>
  <c r="I89" i="32"/>
  <c r="S89" i="32"/>
  <c r="AD89" i="32"/>
  <c r="I89" i="33"/>
  <c r="F89" i="33"/>
  <c r="R89" i="33"/>
  <c r="S89" i="33"/>
  <c r="AD89" i="33"/>
  <c r="H88" i="33"/>
  <c r="B88" i="33"/>
  <c r="AL98" i="33"/>
  <c r="AK98" i="33"/>
  <c r="AM98" i="33"/>
  <c r="W99" i="33"/>
  <c r="M89" i="33"/>
  <c r="L89" i="33"/>
  <c r="Q90" i="33"/>
  <c r="U90" i="33"/>
  <c r="J88" i="33"/>
  <c r="A88" i="33"/>
  <c r="AL97" i="32"/>
  <c r="AM97" i="32"/>
  <c r="AK97" i="32"/>
  <c r="W98" i="32"/>
  <c r="L86" i="32"/>
  <c r="Q87" i="32"/>
  <c r="M86" i="32"/>
  <c r="U87" i="32"/>
  <c r="A88" i="31"/>
  <c r="J88" i="31"/>
  <c r="S89" i="31"/>
  <c r="AD89" i="31"/>
  <c r="AK98" i="31"/>
  <c r="AM98" i="31"/>
  <c r="AL98" i="31"/>
  <c r="W99" i="31"/>
  <c r="M87" i="31"/>
  <c r="L87" i="31"/>
  <c r="Q88" i="31"/>
  <c r="U88" i="31"/>
  <c r="H88" i="31"/>
  <c r="B88" i="31"/>
  <c r="M92" i="29"/>
  <c r="Q93" i="29"/>
  <c r="S90" i="29"/>
  <c r="AD90" i="29"/>
  <c r="B89" i="29"/>
  <c r="H89" i="29"/>
  <c r="A89" i="29"/>
  <c r="J89" i="29"/>
  <c r="AM97" i="29"/>
  <c r="AK97" i="29"/>
  <c r="AL97" i="29"/>
  <c r="I90" i="32"/>
  <c r="S90" i="32"/>
  <c r="AD90" i="32"/>
  <c r="F91" i="29"/>
  <c r="R91" i="29"/>
  <c r="I91" i="29"/>
  <c r="A89" i="32"/>
  <c r="J89" i="32"/>
  <c r="I90" i="31"/>
  <c r="H89" i="32"/>
  <c r="B89" i="32"/>
  <c r="F90" i="33"/>
  <c r="R90" i="33"/>
  <c r="I90" i="33"/>
  <c r="AM99" i="33"/>
  <c r="AL99" i="33"/>
  <c r="AK99" i="33"/>
  <c r="W100" i="33"/>
  <c r="A89" i="33"/>
  <c r="J89" i="33"/>
  <c r="L90" i="33"/>
  <c r="Q91" i="33"/>
  <c r="M90" i="33"/>
  <c r="U91" i="33"/>
  <c r="S90" i="33"/>
  <c r="AD90" i="33"/>
  <c r="H89" i="33"/>
  <c r="B89" i="33"/>
  <c r="M87" i="32"/>
  <c r="L87" i="32"/>
  <c r="Q88" i="32"/>
  <c r="U88" i="32"/>
  <c r="AL98" i="32"/>
  <c r="AM98" i="32"/>
  <c r="AK98" i="32"/>
  <c r="W99" i="32"/>
  <c r="A89" i="31"/>
  <c r="J89" i="31"/>
  <c r="H89" i="31"/>
  <c r="B89" i="31"/>
  <c r="AL99" i="31"/>
  <c r="AM99" i="31"/>
  <c r="AK99" i="31"/>
  <c r="W100" i="31"/>
  <c r="S90" i="31"/>
  <c r="AD90" i="31"/>
  <c r="L88" i="31"/>
  <c r="Q89" i="31"/>
  <c r="M88" i="31"/>
  <c r="U89" i="31"/>
  <c r="AM98" i="29"/>
  <c r="AL98" i="29"/>
  <c r="AK98" i="29"/>
  <c r="A90" i="29"/>
  <c r="J90" i="29"/>
  <c r="S91" i="29"/>
  <c r="AD91" i="29"/>
  <c r="Q94" i="29"/>
  <c r="M93" i="29"/>
  <c r="H90" i="29"/>
  <c r="B90" i="29"/>
  <c r="I91" i="32"/>
  <c r="S91" i="32"/>
  <c r="AD91" i="32"/>
  <c r="H90" i="32"/>
  <c r="B90" i="32"/>
  <c r="I92" i="29"/>
  <c r="F92" i="29"/>
  <c r="R92" i="29"/>
  <c r="I91" i="31"/>
  <c r="A90" i="32"/>
  <c r="J90" i="32"/>
  <c r="F91" i="33"/>
  <c r="R91" i="33"/>
  <c r="I91" i="33"/>
  <c r="AL100" i="33"/>
  <c r="AK100" i="33"/>
  <c r="AM100" i="33"/>
  <c r="W101" i="33"/>
  <c r="H90" i="33"/>
  <c r="B90" i="33"/>
  <c r="A90" i="33"/>
  <c r="J90" i="33"/>
  <c r="S91" i="33"/>
  <c r="AD91" i="33"/>
  <c r="M91" i="33"/>
  <c r="L91" i="33"/>
  <c r="Q92" i="33"/>
  <c r="U92" i="33"/>
  <c r="AK99" i="32"/>
  <c r="AM99" i="32"/>
  <c r="AL99" i="32"/>
  <c r="W100" i="32"/>
  <c r="M88" i="32"/>
  <c r="L88" i="32"/>
  <c r="Q89" i="32"/>
  <c r="U89" i="32"/>
  <c r="L89" i="31"/>
  <c r="Q90" i="31"/>
  <c r="M89" i="31"/>
  <c r="U90" i="31"/>
  <c r="AL100" i="31"/>
  <c r="AK100" i="31"/>
  <c r="AM100" i="31"/>
  <c r="W101" i="31"/>
  <c r="S91" i="31"/>
  <c r="AD91" i="31"/>
  <c r="H90" i="31"/>
  <c r="B90" i="31"/>
  <c r="J90" i="31"/>
  <c r="A90" i="31"/>
  <c r="AM99" i="29"/>
  <c r="AL99" i="29"/>
  <c r="AK99" i="29"/>
  <c r="J91" i="29"/>
  <c r="A91" i="29"/>
  <c r="M94" i="29"/>
  <c r="Q95" i="29"/>
  <c r="B91" i="29"/>
  <c r="H91" i="29"/>
  <c r="S92" i="29"/>
  <c r="AD92" i="29"/>
  <c r="I92" i="31"/>
  <c r="B91" i="32"/>
  <c r="H91" i="32"/>
  <c r="I93" i="29"/>
  <c r="F93" i="29"/>
  <c r="R93" i="29"/>
  <c r="I92" i="32"/>
  <c r="S92" i="32"/>
  <c r="AD92" i="32"/>
  <c r="J91" i="32"/>
  <c r="A91" i="32"/>
  <c r="I92" i="33"/>
  <c r="F92" i="33"/>
  <c r="R92" i="33"/>
  <c r="M92" i="33"/>
  <c r="L92" i="33"/>
  <c r="Q93" i="33"/>
  <c r="U93" i="33"/>
  <c r="AL101" i="33"/>
  <c r="AK101" i="33"/>
  <c r="AM101" i="33"/>
  <c r="W102" i="33"/>
  <c r="H91" i="33"/>
  <c r="B91" i="33"/>
  <c r="S92" i="33"/>
  <c r="AD92" i="33"/>
  <c r="A91" i="33"/>
  <c r="J91" i="33"/>
  <c r="AM100" i="32"/>
  <c r="AL100" i="32"/>
  <c r="AK100" i="32"/>
  <c r="W101" i="32"/>
  <c r="M89" i="32"/>
  <c r="L89" i="32"/>
  <c r="Q90" i="32"/>
  <c r="U90" i="32"/>
  <c r="M90" i="31"/>
  <c r="L90" i="31"/>
  <c r="Q91" i="31"/>
  <c r="U91" i="31"/>
  <c r="S92" i="31"/>
  <c r="AD92" i="31"/>
  <c r="AK101" i="31"/>
  <c r="AL101" i="31"/>
  <c r="AM101" i="31"/>
  <c r="W102" i="31"/>
  <c r="J91" i="31"/>
  <c r="A91" i="31"/>
  <c r="H91" i="31"/>
  <c r="B91" i="31"/>
  <c r="AM100" i="29"/>
  <c r="AK100" i="29"/>
  <c r="AL100" i="29"/>
  <c r="A92" i="29"/>
  <c r="J92" i="29"/>
  <c r="B92" i="29"/>
  <c r="H92" i="29"/>
  <c r="S93" i="29"/>
  <c r="AD93" i="29"/>
  <c r="M95" i="29"/>
  <c r="Q96" i="29"/>
  <c r="F94" i="29"/>
  <c r="R94" i="29"/>
  <c r="I94" i="29"/>
  <c r="I93" i="32"/>
  <c r="S93" i="32"/>
  <c r="AD93" i="32"/>
  <c r="I93" i="31"/>
  <c r="A92" i="32"/>
  <c r="J92" i="32"/>
  <c r="B92" i="32"/>
  <c r="H92" i="32"/>
  <c r="I93" i="33"/>
  <c r="F93" i="33"/>
  <c r="R93" i="33"/>
  <c r="S93" i="33"/>
  <c r="AD93" i="33"/>
  <c r="AK102" i="33"/>
  <c r="AM102" i="33"/>
  <c r="AL102" i="33"/>
  <c r="W103" i="33"/>
  <c r="L93" i="33"/>
  <c r="Q94" i="33"/>
  <c r="M93" i="33"/>
  <c r="U94" i="33"/>
  <c r="H92" i="33"/>
  <c r="B92" i="33"/>
  <c r="J92" i="33"/>
  <c r="A92" i="33"/>
  <c r="L90" i="32"/>
  <c r="Q91" i="32"/>
  <c r="M90" i="32"/>
  <c r="U91" i="32"/>
  <c r="AM101" i="32"/>
  <c r="AK101" i="32"/>
  <c r="AL101" i="32"/>
  <c r="W102" i="32"/>
  <c r="AL102" i="31"/>
  <c r="AK102" i="31"/>
  <c r="AM102" i="31"/>
  <c r="W103" i="31"/>
  <c r="A92" i="31"/>
  <c r="J92" i="31"/>
  <c r="H92" i="31"/>
  <c r="B92" i="31"/>
  <c r="S93" i="31"/>
  <c r="AD93" i="31"/>
  <c r="M91" i="31"/>
  <c r="L91" i="31"/>
  <c r="Q92" i="31"/>
  <c r="U92" i="31"/>
  <c r="AM101" i="29"/>
  <c r="AK101" i="29"/>
  <c r="AL101" i="29"/>
  <c r="H93" i="29"/>
  <c r="B93" i="29"/>
  <c r="J93" i="29"/>
  <c r="A93" i="29"/>
  <c r="M96" i="29"/>
  <c r="Q97" i="29"/>
  <c r="S94" i="29"/>
  <c r="AD94" i="29"/>
  <c r="I95" i="29"/>
  <c r="F95" i="29"/>
  <c r="R95" i="29"/>
  <c r="A93" i="32"/>
  <c r="J93" i="32"/>
  <c r="I94" i="31"/>
  <c r="I94" i="32"/>
  <c r="S94" i="32"/>
  <c r="AD94" i="32"/>
  <c r="B93" i="32"/>
  <c r="H93" i="32"/>
  <c r="F94" i="33"/>
  <c r="R94" i="33"/>
  <c r="I94" i="33"/>
  <c r="M94" i="33"/>
  <c r="L94" i="33"/>
  <c r="Q95" i="33"/>
  <c r="U95" i="33"/>
  <c r="J93" i="33"/>
  <c r="A93" i="33"/>
  <c r="AK103" i="33"/>
  <c r="AM103" i="33"/>
  <c r="AL103" i="33"/>
  <c r="W104" i="33"/>
  <c r="H93" i="33"/>
  <c r="B93" i="33"/>
  <c r="S94" i="33"/>
  <c r="AD94" i="33"/>
  <c r="AK102" i="32"/>
  <c r="AL102" i="32"/>
  <c r="AM102" i="32"/>
  <c r="W103" i="32"/>
  <c r="M91" i="32"/>
  <c r="L91" i="32"/>
  <c r="Q92" i="32"/>
  <c r="U92" i="32"/>
  <c r="L92" i="31"/>
  <c r="Q93" i="31"/>
  <c r="M92" i="31"/>
  <c r="U93" i="31"/>
  <c r="S94" i="31"/>
  <c r="AD94" i="31"/>
  <c r="AM103" i="31"/>
  <c r="AL103" i="31"/>
  <c r="AK103" i="31"/>
  <c r="W104" i="31"/>
  <c r="A93" i="31"/>
  <c r="J93" i="31"/>
  <c r="B93" i="31"/>
  <c r="H93" i="31"/>
  <c r="B94" i="29"/>
  <c r="H94" i="29"/>
  <c r="J94" i="29"/>
  <c r="A94" i="29"/>
  <c r="AM102" i="29"/>
  <c r="AL102" i="29"/>
  <c r="AK102" i="29"/>
  <c r="Q98" i="29"/>
  <c r="M97" i="29"/>
  <c r="S95" i="29"/>
  <c r="AD95" i="29"/>
  <c r="I96" i="29"/>
  <c r="F96" i="29"/>
  <c r="R96" i="29"/>
  <c r="I95" i="31"/>
  <c r="H94" i="32"/>
  <c r="B94" i="32"/>
  <c r="J94" i="32"/>
  <c r="A94" i="32"/>
  <c r="I95" i="32"/>
  <c r="S95" i="32"/>
  <c r="AD95" i="32"/>
  <c r="I95" i="33"/>
  <c r="F95" i="33"/>
  <c r="R95" i="33"/>
  <c r="B94" i="33"/>
  <c r="H94" i="33"/>
  <c r="J94" i="33"/>
  <c r="A94" i="33"/>
  <c r="S95" i="33"/>
  <c r="AD95" i="33"/>
  <c r="L95" i="33"/>
  <c r="Q96" i="33"/>
  <c r="M95" i="33"/>
  <c r="U96" i="33"/>
  <c r="AL104" i="33"/>
  <c r="AK104" i="33"/>
  <c r="AM104" i="33"/>
  <c r="W105" i="33"/>
  <c r="M92" i="32"/>
  <c r="L92" i="32"/>
  <c r="Q93" i="32"/>
  <c r="U93" i="32"/>
  <c r="AL103" i="32"/>
  <c r="AK103" i="32"/>
  <c r="AM103" i="32"/>
  <c r="W104" i="32"/>
  <c r="AK104" i="31"/>
  <c r="AM104" i="31"/>
  <c r="AL104" i="31"/>
  <c r="W105" i="31"/>
  <c r="S95" i="31"/>
  <c r="AD95" i="31"/>
  <c r="H94" i="31"/>
  <c r="B94" i="31"/>
  <c r="M93" i="31"/>
  <c r="L93" i="31"/>
  <c r="Q94" i="31"/>
  <c r="U94" i="31"/>
  <c r="A94" i="31"/>
  <c r="J94" i="31"/>
  <c r="B95" i="29"/>
  <c r="H95" i="29"/>
  <c r="AL103" i="29"/>
  <c r="AK103" i="29"/>
  <c r="AM103" i="29"/>
  <c r="S96" i="29"/>
  <c r="AD96" i="29"/>
  <c r="M98" i="29"/>
  <c r="Q99" i="29"/>
  <c r="J95" i="29"/>
  <c r="A95" i="29"/>
  <c r="I96" i="32"/>
  <c r="S96" i="32"/>
  <c r="AD96" i="32"/>
  <c r="B95" i="32"/>
  <c r="H95" i="32"/>
  <c r="J95" i="32"/>
  <c r="A95" i="32"/>
  <c r="I97" i="29"/>
  <c r="F97" i="29"/>
  <c r="I96" i="31"/>
  <c r="I96" i="33"/>
  <c r="F96" i="33"/>
  <c r="R96" i="33"/>
  <c r="AK105" i="33"/>
  <c r="AM105" i="33"/>
  <c r="AL105" i="33"/>
  <c r="W106" i="33"/>
  <c r="L96" i="33"/>
  <c r="Q97" i="33"/>
  <c r="M96" i="33"/>
  <c r="U97" i="33"/>
  <c r="S96" i="33"/>
  <c r="AD96" i="33"/>
  <c r="B95" i="33"/>
  <c r="H95" i="33"/>
  <c r="J95" i="33"/>
  <c r="A95" i="33"/>
  <c r="AK104" i="32"/>
  <c r="AL104" i="32"/>
  <c r="AM104" i="32"/>
  <c r="W105" i="32"/>
  <c r="M93" i="32"/>
  <c r="L93" i="32"/>
  <c r="Q94" i="32"/>
  <c r="U94" i="32"/>
  <c r="AK105" i="31"/>
  <c r="AL105" i="31"/>
  <c r="AM105" i="31"/>
  <c r="W106" i="31"/>
  <c r="L94" i="31"/>
  <c r="Q95" i="31"/>
  <c r="M94" i="31"/>
  <c r="U95" i="31"/>
  <c r="S96" i="31"/>
  <c r="AD96" i="31"/>
  <c r="B95" i="31"/>
  <c r="H95" i="31"/>
  <c r="J95" i="31"/>
  <c r="A95" i="31"/>
  <c r="M99" i="29"/>
  <c r="Q100" i="29"/>
  <c r="S97" i="29"/>
  <c r="AD97" i="29"/>
  <c r="R97" i="29"/>
  <c r="B96" i="29"/>
  <c r="H96" i="29"/>
  <c r="AL104" i="29"/>
  <c r="AK104" i="29"/>
  <c r="AM104" i="29"/>
  <c r="A96" i="29"/>
  <c r="J96" i="29"/>
  <c r="F98" i="29"/>
  <c r="I98" i="29"/>
  <c r="I97" i="32"/>
  <c r="S97" i="32"/>
  <c r="AD97" i="32"/>
  <c r="B96" i="32"/>
  <c r="H96" i="32"/>
  <c r="I97" i="31"/>
  <c r="A96" i="32"/>
  <c r="J96" i="32"/>
  <c r="F97" i="33"/>
  <c r="R97" i="33"/>
  <c r="I97" i="33"/>
  <c r="A96" i="33"/>
  <c r="J96" i="33"/>
  <c r="AL106" i="33"/>
  <c r="AK106" i="33"/>
  <c r="AM106" i="33"/>
  <c r="W107" i="33"/>
  <c r="M97" i="33"/>
  <c r="L97" i="33"/>
  <c r="Q98" i="33"/>
  <c r="U98" i="33"/>
  <c r="H96" i="33"/>
  <c r="B96" i="33"/>
  <c r="S97" i="33"/>
  <c r="AD97" i="33"/>
  <c r="L94" i="32"/>
  <c r="Q95" i="32"/>
  <c r="M94" i="32"/>
  <c r="U95" i="32"/>
  <c r="AM105" i="32"/>
  <c r="AK105" i="32"/>
  <c r="AL105" i="32"/>
  <c r="W106" i="32"/>
  <c r="B96" i="31"/>
  <c r="H96" i="31"/>
  <c r="AM106" i="31"/>
  <c r="AK106" i="31"/>
  <c r="AL106" i="31"/>
  <c r="W107" i="31"/>
  <c r="S97" i="31"/>
  <c r="AD97" i="31"/>
  <c r="M95" i="31"/>
  <c r="L95" i="31"/>
  <c r="Q96" i="31"/>
  <c r="U96" i="31"/>
  <c r="J96" i="31"/>
  <c r="A96" i="31"/>
  <c r="S98" i="29"/>
  <c r="AD98" i="29"/>
  <c r="R98" i="29"/>
  <c r="A97" i="29"/>
  <c r="J97" i="29"/>
  <c r="H97" i="29"/>
  <c r="B97" i="29"/>
  <c r="M100" i="29"/>
  <c r="Q101" i="29"/>
  <c r="AK105" i="29"/>
  <c r="AM105" i="29"/>
  <c r="AL105" i="29"/>
  <c r="A97" i="32"/>
  <c r="J97" i="32"/>
  <c r="I98" i="32"/>
  <c r="S98" i="32"/>
  <c r="AD98" i="32"/>
  <c r="I99" i="29"/>
  <c r="F99" i="29"/>
  <c r="R99" i="29"/>
  <c r="I98" i="31"/>
  <c r="B97" i="32"/>
  <c r="H97" i="32"/>
  <c r="F98" i="33"/>
  <c r="R98" i="33"/>
  <c r="I98" i="33"/>
  <c r="S98" i="33"/>
  <c r="AD98" i="33"/>
  <c r="H97" i="33"/>
  <c r="B97" i="33"/>
  <c r="A97" i="33"/>
  <c r="J97" i="33"/>
  <c r="AM107" i="33"/>
  <c r="AL107" i="33"/>
  <c r="AK107" i="33"/>
  <c r="W108" i="33"/>
  <c r="L98" i="33"/>
  <c r="Q99" i="33"/>
  <c r="M98" i="33"/>
  <c r="U99" i="33"/>
  <c r="M95" i="32"/>
  <c r="L95" i="32"/>
  <c r="Q96" i="32"/>
  <c r="U96" i="32"/>
  <c r="AK106" i="32"/>
  <c r="AM106" i="32"/>
  <c r="AL106" i="32"/>
  <c r="W107" i="32"/>
  <c r="S98" i="31"/>
  <c r="AD98" i="31"/>
  <c r="H97" i="31"/>
  <c r="B97" i="31"/>
  <c r="M96" i="31"/>
  <c r="L96" i="31"/>
  <c r="Q97" i="31"/>
  <c r="U97" i="31"/>
  <c r="A97" i="31"/>
  <c r="J97" i="31"/>
  <c r="AM107" i="31"/>
  <c r="AL107" i="31"/>
  <c r="AK107" i="31"/>
  <c r="W108" i="31"/>
  <c r="Q102" i="29"/>
  <c r="M101" i="29"/>
  <c r="B98" i="29"/>
  <c r="H98" i="29"/>
  <c r="AK106" i="29"/>
  <c r="AM106" i="29"/>
  <c r="AL106" i="29"/>
  <c r="S99" i="29"/>
  <c r="AD99" i="29"/>
  <c r="J98" i="29"/>
  <c r="A98" i="29"/>
  <c r="I99" i="31"/>
  <c r="H98" i="32"/>
  <c r="B98" i="32"/>
  <c r="I100" i="29"/>
  <c r="F100" i="29"/>
  <c r="R100" i="29"/>
  <c r="I99" i="32"/>
  <c r="S99" i="32"/>
  <c r="AD99" i="32"/>
  <c r="A98" i="32"/>
  <c r="J98" i="32"/>
  <c r="I99" i="33"/>
  <c r="F99" i="33"/>
  <c r="R99" i="33"/>
  <c r="M99" i="33"/>
  <c r="L99" i="33"/>
  <c r="Q100" i="33"/>
  <c r="U100" i="33"/>
  <c r="H98" i="33"/>
  <c r="B98" i="33"/>
  <c r="AL108" i="33"/>
  <c r="AK108" i="33"/>
  <c r="AM108" i="33"/>
  <c r="W109" i="33"/>
  <c r="A98" i="33"/>
  <c r="J98" i="33"/>
  <c r="S99" i="33"/>
  <c r="AD99" i="33"/>
  <c r="AK107" i="32"/>
  <c r="AM107" i="32"/>
  <c r="AL107" i="32"/>
  <c r="W108" i="32"/>
  <c r="M96" i="32"/>
  <c r="L96" i="32"/>
  <c r="Q97" i="32"/>
  <c r="U97" i="32"/>
  <c r="AK108" i="31"/>
  <c r="AL108" i="31"/>
  <c r="AM108" i="31"/>
  <c r="W109" i="31"/>
  <c r="A98" i="31"/>
  <c r="J98" i="31"/>
  <c r="S99" i="31"/>
  <c r="AD99" i="31"/>
  <c r="H98" i="31"/>
  <c r="B98" i="31"/>
  <c r="M97" i="31"/>
  <c r="L97" i="31"/>
  <c r="Q98" i="31"/>
  <c r="U98" i="31"/>
  <c r="J99" i="29"/>
  <c r="A99" i="29"/>
  <c r="M102" i="29"/>
  <c r="Q103" i="29"/>
  <c r="S100" i="29"/>
  <c r="AD100" i="29"/>
  <c r="B99" i="29"/>
  <c r="H99" i="29"/>
  <c r="AK107" i="29"/>
  <c r="AM107" i="29"/>
  <c r="AL107" i="29"/>
  <c r="I101" i="29"/>
  <c r="F101" i="29"/>
  <c r="R101" i="29"/>
  <c r="H99" i="32"/>
  <c r="B99" i="32"/>
  <c r="I100" i="31"/>
  <c r="I100" i="32"/>
  <c r="S100" i="32"/>
  <c r="AD100" i="32"/>
  <c r="J99" i="32"/>
  <c r="A99" i="32"/>
  <c r="I100" i="33"/>
  <c r="F100" i="33"/>
  <c r="R100" i="33"/>
  <c r="M100" i="33"/>
  <c r="L100" i="33"/>
  <c r="Q101" i="33"/>
  <c r="U101" i="33"/>
  <c r="A99" i="33"/>
  <c r="J99" i="33"/>
  <c r="H99" i="33"/>
  <c r="B99" i="33"/>
  <c r="S100" i="33"/>
  <c r="AD100" i="33"/>
  <c r="AL109" i="33"/>
  <c r="AK109" i="33"/>
  <c r="AM109" i="33"/>
  <c r="W110" i="33"/>
  <c r="AL108" i="32"/>
  <c r="AK108" i="32"/>
  <c r="AM108" i="32"/>
  <c r="W109" i="32"/>
  <c r="M97" i="32"/>
  <c r="L97" i="32"/>
  <c r="Q98" i="32"/>
  <c r="U98" i="32"/>
  <c r="L98" i="31"/>
  <c r="Q99" i="31"/>
  <c r="M98" i="31"/>
  <c r="U99" i="31"/>
  <c r="AM109" i="31"/>
  <c r="AK109" i="31"/>
  <c r="AL109" i="31"/>
  <c r="W110" i="31"/>
  <c r="H99" i="31"/>
  <c r="B99" i="31"/>
  <c r="S100" i="31"/>
  <c r="AD100" i="31"/>
  <c r="A99" i="31"/>
  <c r="J99" i="31"/>
  <c r="AL108" i="29"/>
  <c r="AK108" i="29"/>
  <c r="AM108" i="29"/>
  <c r="A100" i="29"/>
  <c r="J100" i="29"/>
  <c r="H100" i="29"/>
  <c r="B100" i="29"/>
  <c r="S101" i="29"/>
  <c r="AD101" i="29"/>
  <c r="Q104" i="29"/>
  <c r="M103" i="29"/>
  <c r="F102" i="29"/>
  <c r="R102" i="29"/>
  <c r="I102" i="29"/>
  <c r="I101" i="31"/>
  <c r="J100" i="32"/>
  <c r="A100" i="32"/>
  <c r="I101" i="32"/>
  <c r="S101" i="32"/>
  <c r="AD101" i="32"/>
  <c r="H100" i="32"/>
  <c r="B100" i="32"/>
  <c r="F101" i="33"/>
  <c r="R101" i="33"/>
  <c r="I101" i="33"/>
  <c r="M101" i="33"/>
  <c r="L101" i="33"/>
  <c r="Q102" i="33"/>
  <c r="U102" i="33"/>
  <c r="AL110" i="33"/>
  <c r="AK110" i="33"/>
  <c r="AM110" i="33"/>
  <c r="W111" i="33"/>
  <c r="H100" i="33"/>
  <c r="B100" i="33"/>
  <c r="S101" i="33"/>
  <c r="AD101" i="33"/>
  <c r="J100" i="33"/>
  <c r="A100" i="33"/>
  <c r="L98" i="32"/>
  <c r="Q99" i="32"/>
  <c r="M98" i="32"/>
  <c r="U99" i="32"/>
  <c r="AK109" i="32"/>
  <c r="AL109" i="32"/>
  <c r="AM109" i="32"/>
  <c r="W110" i="32"/>
  <c r="M99" i="31"/>
  <c r="L99" i="31"/>
  <c r="Q100" i="31"/>
  <c r="U100" i="31"/>
  <c r="S101" i="31"/>
  <c r="AD101" i="31"/>
  <c r="AM110" i="31"/>
  <c r="AL110" i="31"/>
  <c r="AK110" i="31"/>
  <c r="W111" i="31"/>
  <c r="J100" i="31"/>
  <c r="A100" i="31"/>
  <c r="H100" i="31"/>
  <c r="B100" i="31"/>
  <c r="J101" i="29"/>
  <c r="A101" i="29"/>
  <c r="AK109" i="29"/>
  <c r="AM109" i="29"/>
  <c r="AL109" i="29"/>
  <c r="M104" i="29"/>
  <c r="Q105" i="29"/>
  <c r="S102" i="29"/>
  <c r="AD102" i="29"/>
  <c r="H101" i="29"/>
  <c r="B101" i="29"/>
  <c r="I103" i="29"/>
  <c r="F103" i="29"/>
  <c r="R103" i="29"/>
  <c r="J101" i="32"/>
  <c r="A101" i="32"/>
  <c r="B101" i="32"/>
  <c r="H101" i="32"/>
  <c r="I102" i="32"/>
  <c r="S102" i="32"/>
  <c r="AD102" i="32"/>
  <c r="I102" i="31"/>
  <c r="F102" i="33"/>
  <c r="R102" i="33"/>
  <c r="I102" i="33"/>
  <c r="AL111" i="33"/>
  <c r="AK111" i="33"/>
  <c r="AM111" i="33"/>
  <c r="W112" i="33"/>
  <c r="S102" i="33"/>
  <c r="AD102" i="33"/>
  <c r="H101" i="33"/>
  <c r="B101" i="33"/>
  <c r="L102" i="33"/>
  <c r="Q103" i="33"/>
  <c r="M102" i="33"/>
  <c r="U103" i="33"/>
  <c r="A101" i="33"/>
  <c r="J101" i="33"/>
  <c r="AK110" i="32"/>
  <c r="AL110" i="32"/>
  <c r="AM110" i="32"/>
  <c r="W111" i="32"/>
  <c r="M99" i="32"/>
  <c r="L99" i="32"/>
  <c r="Q100" i="32"/>
  <c r="U100" i="32"/>
  <c r="M100" i="31"/>
  <c r="L100" i="31"/>
  <c r="Q101" i="31"/>
  <c r="U101" i="31"/>
  <c r="AL111" i="31"/>
  <c r="AK111" i="31"/>
  <c r="AM111" i="31"/>
  <c r="W112" i="31"/>
  <c r="H101" i="31"/>
  <c r="B101" i="31"/>
  <c r="S102" i="31"/>
  <c r="AD102" i="31"/>
  <c r="A101" i="31"/>
  <c r="J101" i="31"/>
  <c r="A102" i="29"/>
  <c r="J102" i="29"/>
  <c r="B102" i="29"/>
  <c r="H102" i="29"/>
  <c r="AK110" i="29"/>
  <c r="AM110" i="29"/>
  <c r="AL110" i="29"/>
  <c r="S103" i="29"/>
  <c r="AD103" i="29"/>
  <c r="M105" i="29"/>
  <c r="Q106" i="29"/>
  <c r="I104" i="29"/>
  <c r="F104" i="29"/>
  <c r="R104" i="29"/>
  <c r="I103" i="31"/>
  <c r="H102" i="32"/>
  <c r="B102" i="32"/>
  <c r="J102" i="32"/>
  <c r="A102" i="32"/>
  <c r="I103" i="32"/>
  <c r="S103" i="32"/>
  <c r="AD103" i="32"/>
  <c r="I103" i="33"/>
  <c r="F103" i="33"/>
  <c r="R103" i="33"/>
  <c r="AK112" i="33"/>
  <c r="AM112" i="33"/>
  <c r="AL112" i="33"/>
  <c r="W113" i="33"/>
  <c r="M103" i="33"/>
  <c r="L103" i="33"/>
  <c r="Q104" i="33"/>
  <c r="U104" i="33"/>
  <c r="H102" i="33"/>
  <c r="B102" i="33"/>
  <c r="A102" i="33"/>
  <c r="J102" i="33"/>
  <c r="S103" i="33"/>
  <c r="AD103" i="33"/>
  <c r="AL111" i="32"/>
  <c r="AK111" i="32"/>
  <c r="AM111" i="32"/>
  <c r="W112" i="32"/>
  <c r="M100" i="32"/>
  <c r="L100" i="32"/>
  <c r="Q101" i="32"/>
  <c r="U101" i="32"/>
  <c r="L101" i="31"/>
  <c r="Q102" i="31"/>
  <c r="M101" i="31"/>
  <c r="U102" i="31"/>
  <c r="J102" i="31"/>
  <c r="A102" i="31"/>
  <c r="S103" i="31"/>
  <c r="AD103" i="31"/>
  <c r="AK112" i="31"/>
  <c r="AM112" i="31"/>
  <c r="AL112" i="31"/>
  <c r="W113" i="31"/>
  <c r="H102" i="31"/>
  <c r="B102" i="31"/>
  <c r="AK111" i="29"/>
  <c r="AM111" i="29"/>
  <c r="AL111" i="29"/>
  <c r="M106" i="29"/>
  <c r="Q107" i="29"/>
  <c r="H103" i="29"/>
  <c r="B103" i="29"/>
  <c r="A103" i="29"/>
  <c r="J103" i="29"/>
  <c r="S104" i="29"/>
  <c r="AD104" i="29"/>
  <c r="H103" i="32"/>
  <c r="B103" i="32"/>
  <c r="I104" i="31"/>
  <c r="A103" i="32"/>
  <c r="J103" i="32"/>
  <c r="I105" i="29"/>
  <c r="F105" i="29"/>
  <c r="R105" i="29"/>
  <c r="I104" i="32"/>
  <c r="S104" i="32"/>
  <c r="AD104" i="32"/>
  <c r="I104" i="33"/>
  <c r="F104" i="33"/>
  <c r="R104" i="33"/>
  <c r="A103" i="33"/>
  <c r="J103" i="33"/>
  <c r="M104" i="33"/>
  <c r="L104" i="33"/>
  <c r="Q105" i="33"/>
  <c r="U105" i="33"/>
  <c r="H103" i="33"/>
  <c r="B103" i="33"/>
  <c r="AL113" i="33"/>
  <c r="AK113" i="33"/>
  <c r="AM113" i="33"/>
  <c r="W114" i="33"/>
  <c r="S104" i="33"/>
  <c r="AD104" i="33"/>
  <c r="L101" i="32"/>
  <c r="Q102" i="32"/>
  <c r="M101" i="32"/>
  <c r="U102" i="32"/>
  <c r="AL112" i="32"/>
  <c r="AK112" i="32"/>
  <c r="AM112" i="32"/>
  <c r="W113" i="32"/>
  <c r="L102" i="31"/>
  <c r="Q103" i="31"/>
  <c r="M102" i="31"/>
  <c r="U103" i="31"/>
  <c r="AK113" i="31"/>
  <c r="AM113" i="31"/>
  <c r="AL113" i="31"/>
  <c r="W114" i="31"/>
  <c r="S104" i="31"/>
  <c r="AD104" i="31"/>
  <c r="J103" i="31"/>
  <c r="A103" i="31"/>
  <c r="H103" i="31"/>
  <c r="B103" i="31"/>
  <c r="AM112" i="29"/>
  <c r="AL112" i="29"/>
  <c r="AK112" i="29"/>
  <c r="Q108" i="29"/>
  <c r="M107" i="29"/>
  <c r="H104" i="29"/>
  <c r="B104" i="29"/>
  <c r="A104" i="29"/>
  <c r="J104" i="29"/>
  <c r="S105" i="29"/>
  <c r="AD105" i="29"/>
  <c r="J104" i="32"/>
  <c r="A104" i="32"/>
  <c r="H104" i="32"/>
  <c r="B104" i="32"/>
  <c r="I106" i="29"/>
  <c r="F106" i="29"/>
  <c r="R106" i="29"/>
  <c r="I105" i="31"/>
  <c r="I105" i="32"/>
  <c r="S105" i="32"/>
  <c r="AD105" i="32"/>
  <c r="I105" i="33"/>
  <c r="F105" i="33"/>
  <c r="R105" i="33"/>
  <c r="J104" i="33"/>
  <c r="A104" i="33"/>
  <c r="H104" i="33"/>
  <c r="B104" i="33"/>
  <c r="S105" i="33"/>
  <c r="AD105" i="33"/>
  <c r="AL114" i="33"/>
  <c r="AK114" i="33"/>
  <c r="AM114" i="33"/>
  <c r="W115" i="33"/>
  <c r="M105" i="33"/>
  <c r="L105" i="33"/>
  <c r="Q106" i="33"/>
  <c r="U106" i="33"/>
  <c r="AM113" i="32"/>
  <c r="AK113" i="32"/>
  <c r="AL113" i="32"/>
  <c r="W114" i="32"/>
  <c r="L102" i="32"/>
  <c r="Q103" i="32"/>
  <c r="M102" i="32"/>
  <c r="U103" i="32"/>
  <c r="L103" i="31"/>
  <c r="Q104" i="31"/>
  <c r="M103" i="31"/>
  <c r="U104" i="31"/>
  <c r="H104" i="31"/>
  <c r="B104" i="31"/>
  <c r="J104" i="31"/>
  <c r="A104" i="31"/>
  <c r="AM114" i="31"/>
  <c r="AL114" i="31"/>
  <c r="AK114" i="31"/>
  <c r="W115" i="31"/>
  <c r="S105" i="31"/>
  <c r="AD105" i="31"/>
  <c r="AM113" i="29"/>
  <c r="AL113" i="29"/>
  <c r="AK113" i="29"/>
  <c r="S106" i="29"/>
  <c r="AD106" i="29"/>
  <c r="M108" i="29"/>
  <c r="Q109" i="29"/>
  <c r="H105" i="29"/>
  <c r="B105" i="29"/>
  <c r="J105" i="29"/>
  <c r="A105" i="29"/>
  <c r="A105" i="32"/>
  <c r="J105" i="32"/>
  <c r="I107" i="29"/>
  <c r="F107" i="29"/>
  <c r="R107" i="29"/>
  <c r="B105" i="32"/>
  <c r="H105" i="32"/>
  <c r="I106" i="31"/>
  <c r="I106" i="32"/>
  <c r="S106" i="32"/>
  <c r="AD106" i="32"/>
  <c r="F106" i="33"/>
  <c r="R106" i="33"/>
  <c r="I106" i="33"/>
  <c r="L106" i="33"/>
  <c r="Q107" i="33"/>
  <c r="M106" i="33"/>
  <c r="U107" i="33"/>
  <c r="A105" i="33"/>
  <c r="J105" i="33"/>
  <c r="AM115" i="33"/>
  <c r="AL115" i="33"/>
  <c r="AK115" i="33"/>
  <c r="W116" i="33"/>
  <c r="S106" i="33"/>
  <c r="AD106" i="33"/>
  <c r="H105" i="33"/>
  <c r="B105" i="33"/>
  <c r="L103" i="32"/>
  <c r="Q104" i="32"/>
  <c r="M103" i="32"/>
  <c r="U104" i="32"/>
  <c r="AK114" i="32"/>
  <c r="AL114" i="32"/>
  <c r="AM114" i="32"/>
  <c r="W115" i="32"/>
  <c r="S106" i="31"/>
  <c r="AD106" i="31"/>
  <c r="H105" i="31"/>
  <c r="B105" i="31"/>
  <c r="AK115" i="31"/>
  <c r="AL115" i="31"/>
  <c r="AM115" i="31"/>
  <c r="W116" i="31"/>
  <c r="M104" i="31"/>
  <c r="L104" i="31"/>
  <c r="Q105" i="31"/>
  <c r="U105" i="31"/>
  <c r="J105" i="31"/>
  <c r="A105" i="31"/>
  <c r="A106" i="29"/>
  <c r="J106" i="29"/>
  <c r="AK114" i="29"/>
  <c r="AM114" i="29"/>
  <c r="AL114" i="29"/>
  <c r="M109" i="29"/>
  <c r="Q110" i="29"/>
  <c r="S107" i="29"/>
  <c r="AD107" i="29"/>
  <c r="H106" i="29"/>
  <c r="B106" i="29"/>
  <c r="I108" i="29"/>
  <c r="F108" i="29"/>
  <c r="R108" i="29"/>
  <c r="I107" i="31"/>
  <c r="A106" i="32"/>
  <c r="J106" i="32"/>
  <c r="I107" i="32"/>
  <c r="S107" i="32"/>
  <c r="AD107" i="32"/>
  <c r="H106" i="32"/>
  <c r="B106" i="32"/>
  <c r="F107" i="33"/>
  <c r="R107" i="33"/>
  <c r="I107" i="33"/>
  <c r="A106" i="33"/>
  <c r="J106" i="33"/>
  <c r="S107" i="33"/>
  <c r="AD107" i="33"/>
  <c r="H106" i="33"/>
  <c r="B106" i="33"/>
  <c r="M107" i="33"/>
  <c r="L107" i="33"/>
  <c r="Q108" i="33"/>
  <c r="U108" i="33"/>
  <c r="AL116" i="33"/>
  <c r="AK116" i="33"/>
  <c r="AM116" i="33"/>
  <c r="W117" i="33"/>
  <c r="AL115" i="32"/>
  <c r="AK115" i="32"/>
  <c r="AM115" i="32"/>
  <c r="W116" i="32"/>
  <c r="M104" i="32"/>
  <c r="L104" i="32"/>
  <c r="Q105" i="32"/>
  <c r="U105" i="32"/>
  <c r="AL116" i="31"/>
  <c r="AM116" i="31"/>
  <c r="AK116" i="31"/>
  <c r="W117" i="31"/>
  <c r="M105" i="31"/>
  <c r="L105" i="31"/>
  <c r="Q106" i="31"/>
  <c r="U106" i="31"/>
  <c r="S107" i="31"/>
  <c r="AD107" i="31"/>
  <c r="A106" i="31"/>
  <c r="J106" i="31"/>
  <c r="H106" i="31"/>
  <c r="B106" i="31"/>
  <c r="H107" i="29"/>
  <c r="B107" i="29"/>
  <c r="A107" i="29"/>
  <c r="J107" i="29"/>
  <c r="S108" i="29"/>
  <c r="AD108" i="29"/>
  <c r="AM115" i="29"/>
  <c r="AL115" i="29"/>
  <c r="AK115" i="29"/>
  <c r="M110" i="29"/>
  <c r="Q111" i="29"/>
  <c r="I109" i="29"/>
  <c r="F109" i="29"/>
  <c r="I108" i="32"/>
  <c r="S108" i="32"/>
  <c r="AD108" i="32"/>
  <c r="J107" i="32"/>
  <c r="A107" i="32"/>
  <c r="I108" i="31"/>
  <c r="H107" i="32"/>
  <c r="B107" i="32"/>
  <c r="I108" i="33"/>
  <c r="F108" i="33"/>
  <c r="R108" i="33"/>
  <c r="AK117" i="33"/>
  <c r="AM117" i="33"/>
  <c r="AL117" i="33"/>
  <c r="W118" i="33"/>
  <c r="S108" i="33"/>
  <c r="AD108" i="33"/>
  <c r="A107" i="33"/>
  <c r="J107" i="33"/>
  <c r="M108" i="33"/>
  <c r="L108" i="33"/>
  <c r="Q109" i="33"/>
  <c r="U109" i="33"/>
  <c r="H107" i="33"/>
  <c r="B107" i="33"/>
  <c r="M105" i="32"/>
  <c r="L105" i="32"/>
  <c r="Q106" i="32"/>
  <c r="U106" i="32"/>
  <c r="AM116" i="32"/>
  <c r="AL116" i="32"/>
  <c r="AK116" i="32"/>
  <c r="W117" i="32"/>
  <c r="L106" i="31"/>
  <c r="Q107" i="31"/>
  <c r="M106" i="31"/>
  <c r="U107" i="31"/>
  <c r="S108" i="31"/>
  <c r="AD108" i="31"/>
  <c r="AK117" i="31"/>
  <c r="AM117" i="31"/>
  <c r="AL117" i="31"/>
  <c r="W118" i="31"/>
  <c r="A107" i="31"/>
  <c r="J107" i="31"/>
  <c r="H107" i="31"/>
  <c r="B107" i="31"/>
  <c r="Q112" i="29"/>
  <c r="M111" i="29"/>
  <c r="H108" i="29"/>
  <c r="B108" i="29"/>
  <c r="S109" i="29"/>
  <c r="AD109" i="29"/>
  <c r="R109" i="29"/>
  <c r="AM116" i="29"/>
  <c r="AK116" i="29"/>
  <c r="AL116" i="29"/>
  <c r="A108" i="29"/>
  <c r="J108" i="29"/>
  <c r="I109" i="31"/>
  <c r="F110" i="29"/>
  <c r="R110" i="29"/>
  <c r="I110" i="29"/>
  <c r="B108" i="32"/>
  <c r="H108" i="32"/>
  <c r="A108" i="32"/>
  <c r="J108" i="32"/>
  <c r="I109" i="32"/>
  <c r="S109" i="32"/>
  <c r="AD109" i="32"/>
  <c r="I109" i="33"/>
  <c r="F109" i="33"/>
  <c r="R109" i="33"/>
  <c r="S109" i="33"/>
  <c r="AD109" i="33"/>
  <c r="AM118" i="33"/>
  <c r="AL118" i="33"/>
  <c r="AK118" i="33"/>
  <c r="W119" i="33"/>
  <c r="J108" i="33"/>
  <c r="A108" i="33"/>
  <c r="M109" i="33"/>
  <c r="L109" i="33"/>
  <c r="Q110" i="33"/>
  <c r="U110" i="33"/>
  <c r="H108" i="33"/>
  <c r="B108" i="33"/>
  <c r="L106" i="32"/>
  <c r="Q107" i="32"/>
  <c r="M106" i="32"/>
  <c r="U107" i="32"/>
  <c r="AK117" i="32"/>
  <c r="AL117" i="32"/>
  <c r="AM117" i="32"/>
  <c r="W118" i="32"/>
  <c r="AL118" i="31"/>
  <c r="AK118" i="31"/>
  <c r="AM118" i="31"/>
  <c r="W119" i="31"/>
  <c r="H108" i="31"/>
  <c r="B108" i="31"/>
  <c r="J108" i="31"/>
  <c r="A108" i="31"/>
  <c r="L107" i="31"/>
  <c r="Q108" i="31"/>
  <c r="M107" i="31"/>
  <c r="U108" i="31"/>
  <c r="S109" i="31"/>
  <c r="AD109" i="31"/>
  <c r="J109" i="29"/>
  <c r="A109" i="29"/>
  <c r="M112" i="29"/>
  <c r="Q113" i="29"/>
  <c r="AL117" i="29"/>
  <c r="AK117" i="29"/>
  <c r="AM117" i="29"/>
  <c r="H109" i="29"/>
  <c r="B109" i="29"/>
  <c r="S110" i="29"/>
  <c r="AD110" i="29"/>
  <c r="I111" i="29"/>
  <c r="F111" i="29"/>
  <c r="R111" i="29"/>
  <c r="B109" i="32"/>
  <c r="H109" i="32"/>
  <c r="I110" i="32"/>
  <c r="S110" i="32"/>
  <c r="AD110" i="32"/>
  <c r="I110" i="31"/>
  <c r="J109" i="32"/>
  <c r="A109" i="32"/>
  <c r="F110" i="33"/>
  <c r="R110" i="33"/>
  <c r="I110" i="33"/>
  <c r="A109" i="33"/>
  <c r="J109" i="33"/>
  <c r="L110" i="33"/>
  <c r="Q111" i="33"/>
  <c r="M110" i="33"/>
  <c r="U111" i="33"/>
  <c r="AL119" i="33"/>
  <c r="AK119" i="33"/>
  <c r="AM119" i="33"/>
  <c r="W120" i="33"/>
  <c r="S110" i="33"/>
  <c r="AD110" i="33"/>
  <c r="H109" i="33"/>
  <c r="B109" i="33"/>
  <c r="AL118" i="32"/>
  <c r="AK118" i="32"/>
  <c r="AM118" i="32"/>
  <c r="W119" i="32"/>
  <c r="L107" i="32"/>
  <c r="Q108" i="32"/>
  <c r="M107" i="32"/>
  <c r="U108" i="32"/>
  <c r="S110" i="31"/>
  <c r="AD110" i="31"/>
  <c r="AK119" i="31"/>
  <c r="AL119" i="31"/>
  <c r="AM119" i="31"/>
  <c r="W120" i="31"/>
  <c r="B109" i="31"/>
  <c r="H109" i="31"/>
  <c r="M108" i="31"/>
  <c r="L108" i="31"/>
  <c r="Q109" i="31"/>
  <c r="U109" i="31"/>
  <c r="J109" i="31"/>
  <c r="A109" i="31"/>
  <c r="S111" i="29"/>
  <c r="AD111" i="29"/>
  <c r="H110" i="29"/>
  <c r="B110" i="29"/>
  <c r="A110" i="29"/>
  <c r="J110" i="29"/>
  <c r="AK118" i="29"/>
  <c r="AL118" i="29"/>
  <c r="AM118" i="29"/>
  <c r="Q114" i="29"/>
  <c r="M113" i="29"/>
  <c r="H110" i="32"/>
  <c r="B110" i="32"/>
  <c r="J110" i="32"/>
  <c r="A110" i="32"/>
  <c r="I112" i="29"/>
  <c r="F112" i="29"/>
  <c r="I111" i="31"/>
  <c r="S111" i="32"/>
  <c r="AD111" i="32"/>
  <c r="I111" i="32"/>
  <c r="I111" i="33"/>
  <c r="F111" i="33"/>
  <c r="R111" i="33"/>
  <c r="H110" i="33"/>
  <c r="B110" i="33"/>
  <c r="A110" i="33"/>
  <c r="J110" i="33"/>
  <c r="S111" i="33"/>
  <c r="AD111" i="33"/>
  <c r="AL120" i="33"/>
  <c r="AM120" i="33"/>
  <c r="AK120" i="33"/>
  <c r="W121" i="33"/>
  <c r="M111" i="33"/>
  <c r="L111" i="33"/>
  <c r="Q112" i="33"/>
  <c r="U112" i="33"/>
  <c r="M108" i="32"/>
  <c r="L108" i="32"/>
  <c r="Q109" i="32"/>
  <c r="U109" i="32"/>
  <c r="AM119" i="32"/>
  <c r="AK119" i="32"/>
  <c r="AL119" i="32"/>
  <c r="W120" i="32"/>
  <c r="S111" i="31"/>
  <c r="AD111" i="31"/>
  <c r="M109" i="31"/>
  <c r="L109" i="31"/>
  <c r="Q110" i="31"/>
  <c r="U110" i="31"/>
  <c r="AL120" i="31"/>
  <c r="AK120" i="31"/>
  <c r="AM120" i="31"/>
  <c r="W121" i="31"/>
  <c r="A110" i="31"/>
  <c r="J110" i="31"/>
  <c r="H110" i="31"/>
  <c r="B110" i="31"/>
  <c r="M114" i="29"/>
  <c r="Q115" i="29"/>
  <c r="H111" i="29"/>
  <c r="B111" i="29"/>
  <c r="AM119" i="29"/>
  <c r="AK119" i="29"/>
  <c r="AL119" i="29"/>
  <c r="A111" i="29"/>
  <c r="J111" i="29"/>
  <c r="S112" i="29"/>
  <c r="AD112" i="29"/>
  <c r="R112" i="29"/>
  <c r="I112" i="31"/>
  <c r="B111" i="32"/>
  <c r="H111" i="32"/>
  <c r="A111" i="32"/>
  <c r="J111" i="32"/>
  <c r="S112" i="32"/>
  <c r="AD112" i="32"/>
  <c r="I112" i="32"/>
  <c r="F113" i="29"/>
  <c r="R113" i="29"/>
  <c r="I113" i="29"/>
  <c r="I112" i="33"/>
  <c r="F112" i="33"/>
  <c r="R112" i="33"/>
  <c r="H111" i="33"/>
  <c r="B111" i="33"/>
  <c r="M112" i="33"/>
  <c r="L112" i="33"/>
  <c r="Q113" i="33"/>
  <c r="U113" i="33"/>
  <c r="S112" i="33"/>
  <c r="AD112" i="33"/>
  <c r="AL121" i="33"/>
  <c r="AK121" i="33"/>
  <c r="AM121" i="33"/>
  <c r="W122" i="33"/>
  <c r="A111" i="33"/>
  <c r="J111" i="33"/>
  <c r="M109" i="32"/>
  <c r="L109" i="32"/>
  <c r="Q110" i="32"/>
  <c r="U110" i="32"/>
  <c r="AM120" i="32"/>
  <c r="AK120" i="32"/>
  <c r="AL120" i="32"/>
  <c r="W121" i="32"/>
  <c r="AM121" i="31"/>
  <c r="AL121" i="31"/>
  <c r="AK121" i="31"/>
  <c r="W122" i="31"/>
  <c r="L110" i="31"/>
  <c r="Q111" i="31"/>
  <c r="M110" i="31"/>
  <c r="U111" i="31"/>
  <c r="H111" i="31"/>
  <c r="B111" i="31"/>
  <c r="A111" i="31"/>
  <c r="J111" i="31"/>
  <c r="S112" i="31"/>
  <c r="AD112" i="31"/>
  <c r="H112" i="29"/>
  <c r="B112" i="29"/>
  <c r="Q116" i="29"/>
  <c r="M115" i="29"/>
  <c r="S113" i="29"/>
  <c r="AD113" i="29"/>
  <c r="A112" i="29"/>
  <c r="J112" i="29"/>
  <c r="AM120" i="29"/>
  <c r="AL120" i="29"/>
  <c r="AK120" i="29"/>
  <c r="J112" i="32"/>
  <c r="A112" i="32"/>
  <c r="I113" i="32"/>
  <c r="S113" i="32"/>
  <c r="AD113" i="32"/>
  <c r="I113" i="31"/>
  <c r="F114" i="29"/>
  <c r="R114" i="29"/>
  <c r="I114" i="29"/>
  <c r="B112" i="32"/>
  <c r="H112" i="32"/>
  <c r="F113" i="33"/>
  <c r="R113" i="33"/>
  <c r="I113" i="33"/>
  <c r="J112" i="33"/>
  <c r="A112" i="33"/>
  <c r="AL122" i="33"/>
  <c r="AK122" i="33"/>
  <c r="AM122" i="33"/>
  <c r="W123" i="33"/>
  <c r="H112" i="33"/>
  <c r="B112" i="33"/>
  <c r="S113" i="33"/>
  <c r="AD113" i="33"/>
  <c r="M113" i="33"/>
  <c r="L113" i="33"/>
  <c r="Q114" i="33"/>
  <c r="U114" i="33"/>
  <c r="AK121" i="32"/>
  <c r="AM121" i="32"/>
  <c r="AL121" i="32"/>
  <c r="W122" i="32"/>
  <c r="L110" i="32"/>
  <c r="Q111" i="32"/>
  <c r="M110" i="32"/>
  <c r="U111" i="32"/>
  <c r="H112" i="31"/>
  <c r="B112" i="31"/>
  <c r="L111" i="31"/>
  <c r="Q112" i="31"/>
  <c r="M111" i="31"/>
  <c r="U112" i="31"/>
  <c r="AL122" i="31"/>
  <c r="AM122" i="31"/>
  <c r="AK122" i="31"/>
  <c r="W123" i="31"/>
  <c r="J112" i="31"/>
  <c r="A112" i="31"/>
  <c r="S113" i="31"/>
  <c r="AD113" i="31"/>
  <c r="AL121" i="29"/>
  <c r="AM121" i="29"/>
  <c r="AK121" i="29"/>
  <c r="S114" i="29"/>
  <c r="AD114" i="29"/>
  <c r="B113" i="29"/>
  <c r="H113" i="29"/>
  <c r="M116" i="29"/>
  <c r="Q117" i="29"/>
  <c r="J113" i="29"/>
  <c r="A113" i="29"/>
  <c r="F114" i="33"/>
  <c r="R114" i="33"/>
  <c r="I115" i="29"/>
  <c r="F115" i="29"/>
  <c r="R115" i="29"/>
  <c r="H113" i="32"/>
  <c r="B113" i="32"/>
  <c r="I114" i="32"/>
  <c r="S114" i="32"/>
  <c r="AD114" i="32"/>
  <c r="I114" i="31"/>
  <c r="A113" i="32"/>
  <c r="J113" i="32"/>
  <c r="A113" i="33"/>
  <c r="J113" i="33"/>
  <c r="AL123" i="33"/>
  <c r="AK123" i="33"/>
  <c r="AM123" i="33"/>
  <c r="W124" i="33"/>
  <c r="L114" i="33"/>
  <c r="Q115" i="33"/>
  <c r="M114" i="33"/>
  <c r="U115" i="33"/>
  <c r="S114" i="33"/>
  <c r="AD114" i="33"/>
  <c r="I114" i="33"/>
  <c r="H113" i="33"/>
  <c r="B113" i="33"/>
  <c r="AL122" i="32"/>
  <c r="AK122" i="32"/>
  <c r="AM122" i="32"/>
  <c r="W123" i="32"/>
  <c r="L111" i="32"/>
  <c r="Q112" i="32"/>
  <c r="M111" i="32"/>
  <c r="U112" i="32"/>
  <c r="B113" i="31"/>
  <c r="H113" i="31"/>
  <c r="S114" i="31"/>
  <c r="AD114" i="31"/>
  <c r="J113" i="31"/>
  <c r="A113" i="31"/>
  <c r="AK123" i="31"/>
  <c r="AL123" i="31"/>
  <c r="AM123" i="31"/>
  <c r="W124" i="31"/>
  <c r="M112" i="31"/>
  <c r="L112" i="31"/>
  <c r="Q113" i="31"/>
  <c r="U113" i="31"/>
  <c r="A114" i="29"/>
  <c r="J114" i="29"/>
  <c r="AK122" i="29"/>
  <c r="AL122" i="29"/>
  <c r="AM122" i="29"/>
  <c r="M117" i="29"/>
  <c r="Q118" i="29"/>
  <c r="S115" i="29"/>
  <c r="AD115" i="29"/>
  <c r="B114" i="29"/>
  <c r="H114" i="29"/>
  <c r="I115" i="31"/>
  <c r="F115" i="33"/>
  <c r="R115" i="33"/>
  <c r="S115" i="32"/>
  <c r="AD115" i="32"/>
  <c r="I115" i="32"/>
  <c r="H114" i="32"/>
  <c r="B114" i="32"/>
  <c r="I116" i="29"/>
  <c r="F116" i="29"/>
  <c r="R116" i="29"/>
  <c r="J114" i="32"/>
  <c r="A114" i="32"/>
  <c r="H114" i="33"/>
  <c r="B114" i="33"/>
  <c r="A114" i="33"/>
  <c r="J114" i="33"/>
  <c r="I115" i="33"/>
  <c r="S115" i="33"/>
  <c r="AD115" i="33"/>
  <c r="AK124" i="33"/>
  <c r="AM124" i="33"/>
  <c r="AL124" i="33"/>
  <c r="W125" i="33"/>
  <c r="M115" i="33"/>
  <c r="L115" i="33"/>
  <c r="Q116" i="33"/>
  <c r="U116" i="33"/>
  <c r="M112" i="32"/>
  <c r="L112" i="32"/>
  <c r="Q113" i="32"/>
  <c r="U113" i="32"/>
  <c r="AM123" i="32"/>
  <c r="AK123" i="32"/>
  <c r="AL123" i="32"/>
  <c r="W124" i="32"/>
  <c r="S115" i="31"/>
  <c r="AD115" i="31"/>
  <c r="M113" i="31"/>
  <c r="L113" i="31"/>
  <c r="Q114" i="31"/>
  <c r="U114" i="31"/>
  <c r="H114" i="31"/>
  <c r="B114" i="31"/>
  <c r="A114" i="31"/>
  <c r="J114" i="31"/>
  <c r="AM124" i="31"/>
  <c r="AK124" i="31"/>
  <c r="AL124" i="31"/>
  <c r="W125" i="31"/>
  <c r="J115" i="29"/>
  <c r="A115" i="29"/>
  <c r="S116" i="29"/>
  <c r="AD116" i="29"/>
  <c r="AL123" i="29"/>
  <c r="AM123" i="29"/>
  <c r="AK123" i="29"/>
  <c r="H115" i="29"/>
  <c r="B115" i="29"/>
  <c r="M118" i="29"/>
  <c r="Q119" i="29"/>
  <c r="J115" i="32"/>
  <c r="A115" i="32"/>
  <c r="F116" i="33"/>
  <c r="R116" i="33"/>
  <c r="H115" i="32"/>
  <c r="B115" i="32"/>
  <c r="I116" i="31"/>
  <c r="I117" i="29"/>
  <c r="F117" i="29"/>
  <c r="R117" i="29"/>
  <c r="I116" i="32"/>
  <c r="S116" i="32"/>
  <c r="AD116" i="32"/>
  <c r="H115" i="33"/>
  <c r="B115" i="33"/>
  <c r="M116" i="33"/>
  <c r="L116" i="33"/>
  <c r="Q117" i="33"/>
  <c r="U117" i="33"/>
  <c r="S116" i="33"/>
  <c r="AD116" i="33"/>
  <c r="I116" i="33"/>
  <c r="AL125" i="33"/>
  <c r="AK125" i="33"/>
  <c r="AM125" i="33"/>
  <c r="W126" i="33"/>
  <c r="A115" i="33"/>
  <c r="J115" i="33"/>
  <c r="AK124" i="32"/>
  <c r="AL124" i="32"/>
  <c r="AM124" i="32"/>
  <c r="W125" i="32"/>
  <c r="M113" i="32"/>
  <c r="L113" i="32"/>
  <c r="Q114" i="32"/>
  <c r="U114" i="32"/>
  <c r="AL125" i="31"/>
  <c r="AK125" i="31"/>
  <c r="AM125" i="31"/>
  <c r="W126" i="31"/>
  <c r="L114" i="31"/>
  <c r="Q115" i="31"/>
  <c r="M114" i="31"/>
  <c r="U115" i="31"/>
  <c r="S116" i="31"/>
  <c r="AD116" i="31"/>
  <c r="B115" i="31"/>
  <c r="H115" i="31"/>
  <c r="J115" i="31"/>
  <c r="A115" i="31"/>
  <c r="Q120" i="29"/>
  <c r="M119" i="29"/>
  <c r="S117" i="29"/>
  <c r="AD117" i="29"/>
  <c r="AL124" i="29"/>
  <c r="AK124" i="29"/>
  <c r="AM124" i="29"/>
  <c r="B116" i="29"/>
  <c r="H116" i="29"/>
  <c r="J116" i="29"/>
  <c r="A116" i="29"/>
  <c r="F117" i="33"/>
  <c r="F118" i="29"/>
  <c r="R118" i="29"/>
  <c r="I118" i="29"/>
  <c r="B116" i="32"/>
  <c r="H116" i="32"/>
  <c r="I117" i="31"/>
  <c r="S117" i="32"/>
  <c r="AD117" i="32"/>
  <c r="I117" i="32"/>
  <c r="J116" i="32"/>
  <c r="A116" i="32"/>
  <c r="J116" i="33"/>
  <c r="A116" i="33"/>
  <c r="AK126" i="33"/>
  <c r="AM126" i="33"/>
  <c r="AL126" i="33"/>
  <c r="W127" i="33"/>
  <c r="H116" i="33"/>
  <c r="B116" i="33"/>
  <c r="S117" i="33"/>
  <c r="AD117" i="33"/>
  <c r="R117" i="33"/>
  <c r="I117" i="33"/>
  <c r="M117" i="33"/>
  <c r="L117" i="33"/>
  <c r="Q118" i="33"/>
  <c r="U118" i="33"/>
  <c r="L114" i="32"/>
  <c r="Q115" i="32"/>
  <c r="M114" i="32"/>
  <c r="U115" i="32"/>
  <c r="AM125" i="32"/>
  <c r="AK125" i="32"/>
  <c r="AL125" i="32"/>
  <c r="W126" i="32"/>
  <c r="M115" i="31"/>
  <c r="L115" i="31"/>
  <c r="Q116" i="31"/>
  <c r="U116" i="31"/>
  <c r="B116" i="31"/>
  <c r="H116" i="31"/>
  <c r="AK126" i="31"/>
  <c r="AL126" i="31"/>
  <c r="AM126" i="31"/>
  <c r="W127" i="31"/>
  <c r="S117" i="31"/>
  <c r="AD117" i="31"/>
  <c r="J116" i="31"/>
  <c r="A116" i="31"/>
  <c r="AK125" i="29"/>
  <c r="AL125" i="29"/>
  <c r="AM125" i="29"/>
  <c r="S118" i="29"/>
  <c r="AD118" i="29"/>
  <c r="B117" i="29"/>
  <c r="H117" i="29"/>
  <c r="M120" i="29"/>
  <c r="Q121" i="29"/>
  <c r="J117" i="29"/>
  <c r="A117" i="29"/>
  <c r="I119" i="29"/>
  <c r="F119" i="29"/>
  <c r="F118" i="33"/>
  <c r="R118" i="33"/>
  <c r="A117" i="32"/>
  <c r="J117" i="32"/>
  <c r="H117" i="32"/>
  <c r="B117" i="32"/>
  <c r="I118" i="31"/>
  <c r="I118" i="32"/>
  <c r="S118" i="32"/>
  <c r="AD118" i="32"/>
  <c r="L118" i="33"/>
  <c r="Q119" i="33"/>
  <c r="M118" i="33"/>
  <c r="U119" i="33"/>
  <c r="A117" i="33"/>
  <c r="J117" i="33"/>
  <c r="AM127" i="33"/>
  <c r="AL127" i="33"/>
  <c r="AK127" i="33"/>
  <c r="W128" i="33"/>
  <c r="S118" i="33"/>
  <c r="AD118" i="33"/>
  <c r="I118" i="33"/>
  <c r="H117" i="33"/>
  <c r="B117" i="33"/>
  <c r="AK126" i="32"/>
  <c r="AL126" i="32"/>
  <c r="AM126" i="32"/>
  <c r="W127" i="32"/>
  <c r="L115" i="32"/>
  <c r="Q116" i="32"/>
  <c r="M115" i="32"/>
  <c r="U116" i="32"/>
  <c r="AL127" i="31"/>
  <c r="AK127" i="31"/>
  <c r="AM127" i="31"/>
  <c r="W128" i="31"/>
  <c r="A117" i="31"/>
  <c r="J117" i="31"/>
  <c r="M116" i="31"/>
  <c r="L116" i="31"/>
  <c r="Q117" i="31"/>
  <c r="U117" i="31"/>
  <c r="S118" i="31"/>
  <c r="AD118" i="31"/>
  <c r="H117" i="31"/>
  <c r="B117" i="31"/>
  <c r="AL126" i="29"/>
  <c r="AM126" i="29"/>
  <c r="AK126" i="29"/>
  <c r="S119" i="29"/>
  <c r="AD119" i="29"/>
  <c r="R119" i="29"/>
  <c r="A118" i="29"/>
  <c r="J118" i="29"/>
  <c r="B118" i="29"/>
  <c r="H118" i="29"/>
  <c r="Q122" i="29"/>
  <c r="M121" i="29"/>
  <c r="F119" i="33"/>
  <c r="R119" i="33"/>
  <c r="A118" i="32"/>
  <c r="J118" i="32"/>
  <c r="I120" i="29"/>
  <c r="F120" i="29"/>
  <c r="R120" i="29"/>
  <c r="H118" i="32"/>
  <c r="B118" i="32"/>
  <c r="I119" i="31"/>
  <c r="I119" i="32"/>
  <c r="S119" i="32"/>
  <c r="AD119" i="32"/>
  <c r="H118" i="33"/>
  <c r="B118" i="33"/>
  <c r="M119" i="33"/>
  <c r="L119" i="33"/>
  <c r="Q120" i="33"/>
  <c r="U120" i="33"/>
  <c r="A118" i="33"/>
  <c r="J118" i="33"/>
  <c r="S119" i="33"/>
  <c r="AD119" i="33"/>
  <c r="I119" i="33"/>
  <c r="AL128" i="33"/>
  <c r="AK128" i="33"/>
  <c r="AM128" i="33"/>
  <c r="W129" i="33"/>
  <c r="AL127" i="32"/>
  <c r="AM127" i="32"/>
  <c r="AK127" i="32"/>
  <c r="W128" i="32"/>
  <c r="M116" i="32"/>
  <c r="L116" i="32"/>
  <c r="Q117" i="32"/>
  <c r="U117" i="32"/>
  <c r="AK128" i="31"/>
  <c r="AL128" i="31"/>
  <c r="AM128" i="31"/>
  <c r="W129" i="31"/>
  <c r="A118" i="31"/>
  <c r="J118" i="31"/>
  <c r="S119" i="31"/>
  <c r="AD119" i="31"/>
  <c r="F119" i="31"/>
  <c r="R119" i="31"/>
  <c r="H118" i="31"/>
  <c r="B118" i="31"/>
  <c r="M117" i="31"/>
  <c r="L117" i="31"/>
  <c r="Q118" i="31"/>
  <c r="U118" i="31"/>
  <c r="M122" i="29"/>
  <c r="Q123" i="29"/>
  <c r="H119" i="29"/>
  <c r="B119" i="29"/>
  <c r="AM127" i="29"/>
  <c r="AK127" i="29"/>
  <c r="AL127" i="29"/>
  <c r="A119" i="29"/>
  <c r="J119" i="29"/>
  <c r="S120" i="29"/>
  <c r="AD120" i="29"/>
  <c r="I120" i="31"/>
  <c r="J119" i="32"/>
  <c r="A119" i="32"/>
  <c r="F120" i="33"/>
  <c r="I120" i="32"/>
  <c r="S120" i="32"/>
  <c r="AD120" i="32"/>
  <c r="I121" i="29"/>
  <c r="F121" i="29"/>
  <c r="R121" i="29"/>
  <c r="B119" i="32"/>
  <c r="H119" i="32"/>
  <c r="AK129" i="33"/>
  <c r="AM129" i="33"/>
  <c r="AL129" i="33"/>
  <c r="W130" i="33"/>
  <c r="B119" i="33"/>
  <c r="H119" i="33"/>
  <c r="S120" i="33"/>
  <c r="AD120" i="33"/>
  <c r="I120" i="33"/>
  <c r="R120" i="33"/>
  <c r="J119" i="33"/>
  <c r="A119" i="33"/>
  <c r="M120" i="33"/>
  <c r="L120" i="33"/>
  <c r="Q121" i="33"/>
  <c r="U121" i="33"/>
  <c r="AM128" i="32"/>
  <c r="AL128" i="32"/>
  <c r="AK128" i="32"/>
  <c r="W129" i="32"/>
  <c r="L117" i="32"/>
  <c r="Q118" i="32"/>
  <c r="M117" i="32"/>
  <c r="U118" i="32"/>
  <c r="L118" i="31"/>
  <c r="Q119" i="31"/>
  <c r="M118" i="31"/>
  <c r="U119" i="31"/>
  <c r="S120" i="31"/>
  <c r="AD120" i="31"/>
  <c r="F120" i="31"/>
  <c r="R120" i="31"/>
  <c r="A119" i="31"/>
  <c r="J119" i="31"/>
  <c r="AL129" i="31"/>
  <c r="AM129" i="31"/>
  <c r="AK129" i="31"/>
  <c r="W130" i="31"/>
  <c r="H119" i="31"/>
  <c r="B119" i="31"/>
  <c r="J120" i="29"/>
  <c r="A120" i="29"/>
  <c r="B120" i="29"/>
  <c r="H120" i="29"/>
  <c r="Q124" i="29"/>
  <c r="M123" i="29"/>
  <c r="S121" i="29"/>
  <c r="AD121" i="29"/>
  <c r="AM128" i="29"/>
  <c r="AK128" i="29"/>
  <c r="AL128" i="29"/>
  <c r="J120" i="32"/>
  <c r="A120" i="32"/>
  <c r="H120" i="32"/>
  <c r="B120" i="32"/>
  <c r="F121" i="33"/>
  <c r="R121" i="33"/>
  <c r="I122" i="29"/>
  <c r="F122" i="29"/>
  <c r="R122" i="29"/>
  <c r="I121" i="31"/>
  <c r="F121" i="32"/>
  <c r="R121" i="32"/>
  <c r="S121" i="32"/>
  <c r="AD121" i="32"/>
  <c r="I121" i="32"/>
  <c r="M121" i="33"/>
  <c r="L121" i="33"/>
  <c r="Q122" i="33"/>
  <c r="U122" i="33"/>
  <c r="B120" i="33"/>
  <c r="H120" i="33"/>
  <c r="AM130" i="33"/>
  <c r="AL130" i="33"/>
  <c r="AK130" i="33"/>
  <c r="W131" i="33"/>
  <c r="A120" i="33"/>
  <c r="J120" i="33"/>
  <c r="I121" i="33"/>
  <c r="F122" i="33"/>
  <c r="S121" i="33"/>
  <c r="AD121" i="33"/>
  <c r="L118" i="32"/>
  <c r="Q119" i="32"/>
  <c r="M118" i="32"/>
  <c r="U119" i="32"/>
  <c r="AL129" i="32"/>
  <c r="AM129" i="32"/>
  <c r="AK129" i="32"/>
  <c r="W130" i="32"/>
  <c r="J120" i="31"/>
  <c r="A120" i="31"/>
  <c r="H120" i="31"/>
  <c r="B120" i="31"/>
  <c r="M119" i="31"/>
  <c r="L119" i="31"/>
  <c r="Q120" i="31"/>
  <c r="U120" i="31"/>
  <c r="AM130" i="31"/>
  <c r="AL130" i="31"/>
  <c r="AK130" i="31"/>
  <c r="W131" i="31"/>
  <c r="F121" i="31"/>
  <c r="R121" i="31"/>
  <c r="S121" i="31"/>
  <c r="AD121" i="31"/>
  <c r="AL129" i="29"/>
  <c r="AK129" i="29"/>
  <c r="AM129" i="29"/>
  <c r="J121" i="29"/>
  <c r="A121" i="29"/>
  <c r="S122" i="29"/>
  <c r="AD122" i="29"/>
  <c r="F123" i="29"/>
  <c r="H121" i="29"/>
  <c r="B121" i="29"/>
  <c r="Q125" i="29"/>
  <c r="M124" i="29"/>
  <c r="I122" i="31"/>
  <c r="I122" i="32"/>
  <c r="S122" i="32"/>
  <c r="AD122" i="32"/>
  <c r="C123" i="32"/>
  <c r="F122" i="32"/>
  <c r="R122" i="32"/>
  <c r="B121" i="32"/>
  <c r="H121" i="32"/>
  <c r="J121" i="32"/>
  <c r="A121" i="32"/>
  <c r="H121" i="33"/>
  <c r="B121" i="33"/>
  <c r="L122" i="33"/>
  <c r="Q123" i="33"/>
  <c r="M122" i="33"/>
  <c r="U123" i="33"/>
  <c r="F123" i="33"/>
  <c r="S122" i="33"/>
  <c r="AD122" i="33"/>
  <c r="R122" i="33"/>
  <c r="I122" i="33"/>
  <c r="A121" i="33"/>
  <c r="J121" i="33"/>
  <c r="AM131" i="33"/>
  <c r="AL131" i="33"/>
  <c r="AK131" i="33"/>
  <c r="W132" i="33"/>
  <c r="AM130" i="32"/>
  <c r="AK130" i="32"/>
  <c r="AL130" i="32"/>
  <c r="W131" i="32"/>
  <c r="M119" i="32"/>
  <c r="L119" i="32"/>
  <c r="Q120" i="32"/>
  <c r="U120" i="32"/>
  <c r="AK131" i="31"/>
  <c r="AL131" i="31"/>
  <c r="AM131" i="31"/>
  <c r="W132" i="31"/>
  <c r="H121" i="31"/>
  <c r="B121" i="31"/>
  <c r="A121" i="31"/>
  <c r="J121" i="31"/>
  <c r="F122" i="31"/>
  <c r="R122" i="31"/>
  <c r="S122" i="31"/>
  <c r="AD122" i="31"/>
  <c r="M120" i="31"/>
  <c r="L120" i="31"/>
  <c r="Q121" i="31"/>
  <c r="U121" i="31"/>
  <c r="A122" i="29"/>
  <c r="J122" i="29"/>
  <c r="AM130" i="29"/>
  <c r="AK130" i="29"/>
  <c r="AL130" i="29"/>
  <c r="M125" i="29"/>
  <c r="Q126" i="29"/>
  <c r="S123" i="29"/>
  <c r="AD123" i="29"/>
  <c r="R123" i="29"/>
  <c r="F124" i="29"/>
  <c r="I123" i="29"/>
  <c r="B122" i="29"/>
  <c r="H122" i="29"/>
  <c r="B122" i="32"/>
  <c r="H122" i="32"/>
  <c r="F123" i="32"/>
  <c r="R123" i="32"/>
  <c r="G123" i="32"/>
  <c r="I123" i="32"/>
  <c r="C124" i="32"/>
  <c r="S123" i="32"/>
  <c r="AD123" i="32"/>
  <c r="A122" i="32"/>
  <c r="J122" i="32"/>
  <c r="I123" i="31"/>
  <c r="AM132" i="33"/>
  <c r="AL132" i="33"/>
  <c r="AK132" i="33"/>
  <c r="W133" i="33"/>
  <c r="H122" i="33"/>
  <c r="B122" i="33"/>
  <c r="J122" i="33"/>
  <c r="A122" i="33"/>
  <c r="I123" i="33"/>
  <c r="S123" i="33"/>
  <c r="AD123" i="33"/>
  <c r="R123" i="33"/>
  <c r="M123" i="33"/>
  <c r="L123" i="33"/>
  <c r="Q124" i="33"/>
  <c r="U124" i="33"/>
  <c r="AL131" i="32"/>
  <c r="AK131" i="32"/>
  <c r="AM131" i="32"/>
  <c r="W132" i="32"/>
  <c r="L120" i="32"/>
  <c r="Q121" i="32"/>
  <c r="M120" i="32"/>
  <c r="U121" i="32"/>
  <c r="L121" i="31"/>
  <c r="Q122" i="31"/>
  <c r="M121" i="31"/>
  <c r="U122" i="31"/>
  <c r="H122" i="31"/>
  <c r="B122" i="31"/>
  <c r="AL132" i="31"/>
  <c r="AK132" i="31"/>
  <c r="AM132" i="31"/>
  <c r="W133" i="31"/>
  <c r="J122" i="31"/>
  <c r="A122" i="31"/>
  <c r="S123" i="31"/>
  <c r="AD123" i="31"/>
  <c r="F123" i="31"/>
  <c r="R123" i="31"/>
  <c r="M126" i="29"/>
  <c r="Q127" i="29"/>
  <c r="F125" i="29"/>
  <c r="I124" i="29"/>
  <c r="R124" i="29"/>
  <c r="S124" i="29"/>
  <c r="AD124" i="29"/>
  <c r="A123" i="29"/>
  <c r="J123" i="29"/>
  <c r="H123" i="29"/>
  <c r="B123" i="29"/>
  <c r="AK131" i="29"/>
  <c r="AL131" i="29"/>
  <c r="AM131" i="29"/>
  <c r="F124" i="32"/>
  <c r="R124" i="32"/>
  <c r="I124" i="32"/>
  <c r="S124" i="32"/>
  <c r="AD124" i="32"/>
  <c r="G124" i="32"/>
  <c r="C125" i="32"/>
  <c r="I124" i="31"/>
  <c r="J123" i="32"/>
  <c r="A123" i="32"/>
  <c r="B123" i="32"/>
  <c r="H123" i="32"/>
  <c r="M124" i="33"/>
  <c r="L124" i="33"/>
  <c r="Q125" i="33"/>
  <c r="U125" i="33"/>
  <c r="AM133" i="33"/>
  <c r="AL133" i="33"/>
  <c r="AK133" i="33"/>
  <c r="W134" i="33"/>
  <c r="H123" i="33"/>
  <c r="B123" i="33"/>
  <c r="S124" i="33"/>
  <c r="AD124" i="33"/>
  <c r="F124" i="33"/>
  <c r="R124" i="33"/>
  <c r="I124" i="33"/>
  <c r="A123" i="33"/>
  <c r="J123" i="33"/>
  <c r="M121" i="32"/>
  <c r="L121" i="32"/>
  <c r="Q122" i="32"/>
  <c r="U122" i="32"/>
  <c r="AM132" i="32"/>
  <c r="AL132" i="32"/>
  <c r="AK132" i="32"/>
  <c r="W133" i="32"/>
  <c r="S124" i="31"/>
  <c r="AD124" i="31"/>
  <c r="F124" i="31"/>
  <c r="R124" i="31"/>
  <c r="A123" i="31"/>
  <c r="J123" i="31"/>
  <c r="L122" i="31"/>
  <c r="Q123" i="31"/>
  <c r="M122" i="31"/>
  <c r="U123" i="31"/>
  <c r="H123" i="31"/>
  <c r="B123" i="31"/>
  <c r="AL133" i="31"/>
  <c r="AM133" i="31"/>
  <c r="AK133" i="31"/>
  <c r="W134" i="31"/>
  <c r="H124" i="29"/>
  <c r="B124" i="29"/>
  <c r="AK132" i="29"/>
  <c r="AM132" i="29"/>
  <c r="AL132" i="29"/>
  <c r="I125" i="29"/>
  <c r="F126" i="29"/>
  <c r="S125" i="29"/>
  <c r="AD125" i="29"/>
  <c r="R125" i="29"/>
  <c r="Q128" i="29"/>
  <c r="M127" i="29"/>
  <c r="A124" i="29"/>
  <c r="J124" i="29"/>
  <c r="S125" i="32"/>
  <c r="AD125" i="32"/>
  <c r="C126" i="32"/>
  <c r="G125" i="32"/>
  <c r="F125" i="32"/>
  <c r="R125" i="32"/>
  <c r="I125" i="32"/>
  <c r="A124" i="32"/>
  <c r="J124" i="32"/>
  <c r="B124" i="32"/>
  <c r="H124" i="32"/>
  <c r="I125" i="31"/>
  <c r="AM134" i="33"/>
  <c r="AL134" i="33"/>
  <c r="AK134" i="33"/>
  <c r="W135" i="33"/>
  <c r="M125" i="33"/>
  <c r="L125" i="33"/>
  <c r="Q126" i="33"/>
  <c r="U126" i="33"/>
  <c r="J124" i="33"/>
  <c r="A124" i="33"/>
  <c r="H124" i="33"/>
  <c r="B124" i="33"/>
  <c r="S125" i="33"/>
  <c r="AD125" i="33"/>
  <c r="F125" i="33"/>
  <c r="R125" i="33"/>
  <c r="I125" i="33"/>
  <c r="AM133" i="32"/>
  <c r="AK133" i="32"/>
  <c r="AL133" i="32"/>
  <c r="W134" i="32"/>
  <c r="L122" i="32"/>
  <c r="Q123" i="32"/>
  <c r="M122" i="32"/>
  <c r="U123" i="32"/>
  <c r="AL134" i="31"/>
  <c r="AK134" i="31"/>
  <c r="AM134" i="31"/>
  <c r="W135" i="31"/>
  <c r="J124" i="31"/>
  <c r="A124" i="31"/>
  <c r="M123" i="31"/>
  <c r="L123" i="31"/>
  <c r="Q124" i="31"/>
  <c r="U124" i="31"/>
  <c r="H124" i="31"/>
  <c r="B124" i="31"/>
  <c r="S125" i="31"/>
  <c r="AD125" i="31"/>
  <c r="F125" i="31"/>
  <c r="R125" i="31"/>
  <c r="S126" i="29"/>
  <c r="AD126" i="29"/>
  <c r="R126" i="29"/>
  <c r="I126" i="29"/>
  <c r="F127" i="29"/>
  <c r="H125" i="29"/>
  <c r="B125" i="29"/>
  <c r="J125" i="29"/>
  <c r="A125" i="29"/>
  <c r="AK133" i="29"/>
  <c r="AM133" i="29"/>
  <c r="AL133" i="29"/>
  <c r="Q129" i="29"/>
  <c r="M128" i="29"/>
  <c r="B125" i="32"/>
  <c r="H125" i="32"/>
  <c r="S126" i="32"/>
  <c r="AD126" i="32"/>
  <c r="F126" i="32"/>
  <c r="R126" i="32"/>
  <c r="C127" i="32"/>
  <c r="G126" i="32"/>
  <c r="I126" i="32"/>
  <c r="J125" i="32"/>
  <c r="A125" i="32"/>
  <c r="S126" i="33"/>
  <c r="AD126" i="33"/>
  <c r="F126" i="33"/>
  <c r="R126" i="33"/>
  <c r="I126" i="33"/>
  <c r="H125" i="33"/>
  <c r="B125" i="33"/>
  <c r="AK135" i="33"/>
  <c r="AM135" i="33"/>
  <c r="AL135" i="33"/>
  <c r="W136" i="33"/>
  <c r="A125" i="33"/>
  <c r="J125" i="33"/>
  <c r="L126" i="33"/>
  <c r="Q127" i="33"/>
  <c r="M126" i="33"/>
  <c r="U127" i="33"/>
  <c r="M123" i="32"/>
  <c r="L123" i="32"/>
  <c r="Q124" i="32"/>
  <c r="U124" i="32"/>
  <c r="AM134" i="32"/>
  <c r="AK134" i="32"/>
  <c r="AL134" i="32"/>
  <c r="W135" i="32"/>
  <c r="S126" i="31"/>
  <c r="AD126" i="31"/>
  <c r="F126" i="31"/>
  <c r="R126" i="31"/>
  <c r="I126" i="31"/>
  <c r="AK135" i="31"/>
  <c r="AL135" i="31"/>
  <c r="AM135" i="31"/>
  <c r="W136" i="31"/>
  <c r="J125" i="31"/>
  <c r="A125" i="31"/>
  <c r="B125" i="31"/>
  <c r="H125" i="31"/>
  <c r="L124" i="31"/>
  <c r="Q125" i="31"/>
  <c r="M124" i="31"/>
  <c r="U125" i="31"/>
  <c r="M129" i="29"/>
  <c r="Q130" i="29"/>
  <c r="H126" i="29"/>
  <c r="B126" i="29"/>
  <c r="J126" i="29"/>
  <c r="A126" i="29"/>
  <c r="AM134" i="29"/>
  <c r="AK134" i="29"/>
  <c r="AL134" i="29"/>
  <c r="S127" i="29"/>
  <c r="AD127" i="29"/>
  <c r="R127" i="29"/>
  <c r="F128" i="29"/>
  <c r="I127" i="29"/>
  <c r="A126" i="32"/>
  <c r="J126" i="32"/>
  <c r="H126" i="32"/>
  <c r="B126" i="32"/>
  <c r="C128" i="32"/>
  <c r="F127" i="32"/>
  <c r="R127" i="32"/>
  <c r="G127" i="32"/>
  <c r="I127" i="32"/>
  <c r="S127" i="32"/>
  <c r="AD127" i="32"/>
  <c r="M127" i="33"/>
  <c r="L127" i="33"/>
  <c r="Q128" i="33"/>
  <c r="U128" i="33"/>
  <c r="AL136" i="33"/>
  <c r="AK136" i="33"/>
  <c r="AM136" i="33"/>
  <c r="W137" i="33"/>
  <c r="H126" i="33"/>
  <c r="B126" i="33"/>
  <c r="A126" i="33"/>
  <c r="J126" i="33"/>
  <c r="I127" i="33"/>
  <c r="S127" i="33"/>
  <c r="AD127" i="33"/>
  <c r="F127" i="33"/>
  <c r="R127" i="33"/>
  <c r="AL135" i="32"/>
  <c r="AK135" i="32"/>
  <c r="AM135" i="32"/>
  <c r="W136" i="32"/>
  <c r="M124" i="32"/>
  <c r="L124" i="32"/>
  <c r="Q125" i="32"/>
  <c r="U125" i="32"/>
  <c r="M125" i="31"/>
  <c r="L125" i="31"/>
  <c r="Q126" i="31"/>
  <c r="U126" i="31"/>
  <c r="I127" i="31"/>
  <c r="S127" i="31"/>
  <c r="AD127" i="31"/>
  <c r="F127" i="31"/>
  <c r="R127" i="31"/>
  <c r="A126" i="31"/>
  <c r="J126" i="31"/>
  <c r="AM136" i="31"/>
  <c r="AL136" i="31"/>
  <c r="AK136" i="31"/>
  <c r="W137" i="31"/>
  <c r="H126" i="31"/>
  <c r="B126" i="31"/>
  <c r="A127" i="29"/>
  <c r="J127" i="29"/>
  <c r="H127" i="29"/>
  <c r="B127" i="29"/>
  <c r="AL135" i="29"/>
  <c r="AM135" i="29"/>
  <c r="AK135" i="29"/>
  <c r="M130" i="29"/>
  <c r="Q131" i="29"/>
  <c r="F129" i="29"/>
  <c r="I128" i="29"/>
  <c r="S128" i="29"/>
  <c r="AD128" i="29"/>
  <c r="R128" i="29"/>
  <c r="F128" i="32"/>
  <c r="R128" i="32"/>
  <c r="C129" i="32"/>
  <c r="I128" i="32"/>
  <c r="G128" i="32"/>
  <c r="S128" i="32"/>
  <c r="AD128" i="32"/>
  <c r="A127" i="32"/>
  <c r="J127" i="32"/>
  <c r="B127" i="32"/>
  <c r="H127" i="32"/>
  <c r="A127" i="33"/>
  <c r="J127" i="33"/>
  <c r="AM137" i="33"/>
  <c r="AL137" i="33"/>
  <c r="AK137" i="33"/>
  <c r="W138" i="33"/>
  <c r="M128" i="33"/>
  <c r="L128" i="33"/>
  <c r="Q129" i="33"/>
  <c r="U129" i="33"/>
  <c r="H127" i="33"/>
  <c r="B127" i="33"/>
  <c r="S128" i="33"/>
  <c r="AD128" i="33"/>
  <c r="F128" i="33"/>
  <c r="R128" i="33"/>
  <c r="I128" i="33"/>
  <c r="AL136" i="32"/>
  <c r="AK136" i="32"/>
  <c r="AM136" i="32"/>
  <c r="W137" i="32"/>
  <c r="L125" i="32"/>
  <c r="Q126" i="32"/>
  <c r="M125" i="32"/>
  <c r="U126" i="32"/>
  <c r="I128" i="31"/>
  <c r="S128" i="31"/>
  <c r="AD128" i="31"/>
  <c r="F128" i="31"/>
  <c r="R128" i="31"/>
  <c r="AL137" i="31"/>
  <c r="AK137" i="31"/>
  <c r="AM137" i="31"/>
  <c r="W138" i="31"/>
  <c r="A127" i="31"/>
  <c r="J127" i="31"/>
  <c r="L126" i="31"/>
  <c r="Q127" i="31"/>
  <c r="M126" i="31"/>
  <c r="U127" i="31"/>
  <c r="H127" i="31"/>
  <c r="B127" i="31"/>
  <c r="I129" i="29"/>
  <c r="F130" i="29"/>
  <c r="S129" i="29"/>
  <c r="AD129" i="29"/>
  <c r="R129" i="29"/>
  <c r="AL136" i="29"/>
  <c r="AK136" i="29"/>
  <c r="AM136" i="29"/>
  <c r="Q132" i="29"/>
  <c r="M131" i="29"/>
  <c r="A128" i="29"/>
  <c r="J128" i="29"/>
  <c r="H128" i="29"/>
  <c r="B128" i="29"/>
  <c r="A128" i="32"/>
  <c r="J128" i="32"/>
  <c r="G129" i="32"/>
  <c r="S129" i="32"/>
  <c r="AD129" i="32"/>
  <c r="C130" i="32"/>
  <c r="I129" i="32"/>
  <c r="F129" i="32"/>
  <c r="R129" i="32"/>
  <c r="H128" i="32"/>
  <c r="B128" i="32"/>
  <c r="AK138" i="33"/>
  <c r="AM138" i="33"/>
  <c r="AL138" i="33"/>
  <c r="W139" i="33"/>
  <c r="H128" i="33"/>
  <c r="B128" i="33"/>
  <c r="S129" i="33"/>
  <c r="AD129" i="33"/>
  <c r="F129" i="33"/>
  <c r="R129" i="33"/>
  <c r="I129" i="33"/>
  <c r="J128" i="33"/>
  <c r="A128" i="33"/>
  <c r="M129" i="33"/>
  <c r="L129" i="33"/>
  <c r="Q130" i="33"/>
  <c r="U130" i="33"/>
  <c r="AL137" i="32"/>
  <c r="AM137" i="32"/>
  <c r="AK137" i="32"/>
  <c r="W138" i="32"/>
  <c r="L126" i="32"/>
  <c r="Q127" i="32"/>
  <c r="M126" i="32"/>
  <c r="U127" i="32"/>
  <c r="H128" i="31"/>
  <c r="B128" i="31"/>
  <c r="AM138" i="31"/>
  <c r="AK138" i="31"/>
  <c r="AL138" i="31"/>
  <c r="W139" i="31"/>
  <c r="L127" i="31"/>
  <c r="Q128" i="31"/>
  <c r="M127" i="31"/>
  <c r="U128" i="31"/>
  <c r="S129" i="31"/>
  <c r="AD129" i="31"/>
  <c r="F129" i="31"/>
  <c r="R129" i="31"/>
  <c r="I129" i="31"/>
  <c r="J128" i="31"/>
  <c r="A128" i="31"/>
  <c r="Q133" i="29"/>
  <c r="M132" i="29"/>
  <c r="S130" i="29"/>
  <c r="AD130" i="29"/>
  <c r="R130" i="29"/>
  <c r="I130" i="29"/>
  <c r="F131" i="29"/>
  <c r="AM137" i="29"/>
  <c r="AL137" i="29"/>
  <c r="AK137" i="29"/>
  <c r="H129" i="29"/>
  <c r="B129" i="29"/>
  <c r="J129" i="29"/>
  <c r="A129" i="29"/>
  <c r="B129" i="32"/>
  <c r="H129" i="32"/>
  <c r="J129" i="32"/>
  <c r="A129" i="32"/>
  <c r="S130" i="32"/>
  <c r="AD130" i="32"/>
  <c r="F130" i="32"/>
  <c r="R130" i="32"/>
  <c r="C131" i="32"/>
  <c r="G130" i="32"/>
  <c r="I130" i="32"/>
  <c r="L130" i="33"/>
  <c r="Q131" i="33"/>
  <c r="M130" i="33"/>
  <c r="U131" i="33"/>
  <c r="AM139" i="33"/>
  <c r="AL139" i="33"/>
  <c r="AK139" i="33"/>
  <c r="W140" i="33"/>
  <c r="S130" i="33"/>
  <c r="AD130" i="33"/>
  <c r="F130" i="33"/>
  <c r="R130" i="33"/>
  <c r="I130" i="33"/>
  <c r="H129" i="33"/>
  <c r="B129" i="33"/>
  <c r="A129" i="33"/>
  <c r="J129" i="33"/>
  <c r="AK138" i="32"/>
  <c r="AL138" i="32"/>
  <c r="AM138" i="32"/>
  <c r="W139" i="32"/>
  <c r="L127" i="32"/>
  <c r="Q128" i="32"/>
  <c r="M127" i="32"/>
  <c r="U128" i="32"/>
  <c r="J129" i="31"/>
  <c r="A129" i="31"/>
  <c r="S130" i="31"/>
  <c r="AD130" i="31"/>
  <c r="F130" i="31"/>
  <c r="R130" i="31"/>
  <c r="I130" i="31"/>
  <c r="AL139" i="31"/>
  <c r="AK139" i="31"/>
  <c r="AM139" i="31"/>
  <c r="W140" i="31"/>
  <c r="B129" i="31"/>
  <c r="H129" i="31"/>
  <c r="M128" i="31"/>
  <c r="L128" i="31"/>
  <c r="Q129" i="31"/>
  <c r="U129" i="31"/>
  <c r="AK138" i="29"/>
  <c r="AM138" i="29"/>
  <c r="AL138" i="29"/>
  <c r="S131" i="29"/>
  <c r="AD131" i="29"/>
  <c r="R131" i="29"/>
  <c r="F132" i="29"/>
  <c r="I131" i="29"/>
  <c r="B130" i="29"/>
  <c r="H130" i="29"/>
  <c r="M133" i="29"/>
  <c r="Q134" i="29"/>
  <c r="J130" i="29"/>
  <c r="A130" i="29"/>
  <c r="I131" i="32"/>
  <c r="S131" i="32"/>
  <c r="AD131" i="32"/>
  <c r="C132" i="32"/>
  <c r="F131" i="32"/>
  <c r="R131" i="32"/>
  <c r="G131" i="32"/>
  <c r="A130" i="32"/>
  <c r="J130" i="32"/>
  <c r="H130" i="32"/>
  <c r="B130" i="32"/>
  <c r="A130" i="33"/>
  <c r="J130" i="33"/>
  <c r="I131" i="33"/>
  <c r="S131" i="33"/>
  <c r="AD131" i="33"/>
  <c r="F131" i="33"/>
  <c r="R131" i="33"/>
  <c r="AK140" i="33"/>
  <c r="AM140" i="33"/>
  <c r="AL140" i="33"/>
  <c r="W141" i="33"/>
  <c r="M131" i="33"/>
  <c r="L131" i="33"/>
  <c r="Q132" i="33"/>
  <c r="U132" i="33"/>
  <c r="H130" i="33"/>
  <c r="B130" i="33"/>
  <c r="M128" i="32"/>
  <c r="L128" i="32"/>
  <c r="Q129" i="32"/>
  <c r="U129" i="32"/>
  <c r="AK139" i="32"/>
  <c r="AM139" i="32"/>
  <c r="AL139" i="32"/>
  <c r="W140" i="32"/>
  <c r="H130" i="31"/>
  <c r="B130" i="31"/>
  <c r="M129" i="31"/>
  <c r="L129" i="31"/>
  <c r="Q130" i="31"/>
  <c r="U130" i="31"/>
  <c r="A130" i="31"/>
  <c r="J130" i="31"/>
  <c r="I131" i="31"/>
  <c r="S131" i="31"/>
  <c r="AD131" i="31"/>
  <c r="F131" i="31"/>
  <c r="R131" i="31"/>
  <c r="AM140" i="31"/>
  <c r="AK140" i="31"/>
  <c r="AL140" i="31"/>
  <c r="W141" i="31"/>
  <c r="F133" i="29"/>
  <c r="I132" i="29"/>
  <c r="S132" i="29"/>
  <c r="AD132" i="29"/>
  <c r="R132" i="29"/>
  <c r="AL139" i="29"/>
  <c r="AM139" i="29"/>
  <c r="AK139" i="29"/>
  <c r="M134" i="29"/>
  <c r="Q135" i="29"/>
  <c r="A131" i="29"/>
  <c r="J131" i="29"/>
  <c r="H131" i="29"/>
  <c r="B131" i="29"/>
  <c r="F132" i="32"/>
  <c r="R132" i="32"/>
  <c r="I132" i="32"/>
  <c r="G132" i="32"/>
  <c r="C133" i="32"/>
  <c r="S132" i="32"/>
  <c r="AD132" i="32"/>
  <c r="H131" i="32"/>
  <c r="B131" i="32"/>
  <c r="A131" i="32"/>
  <c r="J131" i="32"/>
  <c r="S132" i="33"/>
  <c r="AD132" i="33"/>
  <c r="F132" i="33"/>
  <c r="R132" i="33"/>
  <c r="I132" i="33"/>
  <c r="AK141" i="33"/>
  <c r="AM141" i="33"/>
  <c r="AL141" i="33"/>
  <c r="W142" i="33"/>
  <c r="A131" i="33"/>
  <c r="J131" i="33"/>
  <c r="M132" i="33"/>
  <c r="L132" i="33"/>
  <c r="Q133" i="33"/>
  <c r="U133" i="33"/>
  <c r="H131" i="33"/>
  <c r="B131" i="33"/>
  <c r="M129" i="32"/>
  <c r="L129" i="32"/>
  <c r="Q130" i="32"/>
  <c r="U130" i="32"/>
  <c r="AL140" i="32"/>
  <c r="AM140" i="32"/>
  <c r="AK140" i="32"/>
  <c r="W141" i="32"/>
  <c r="I132" i="31"/>
  <c r="S132" i="31"/>
  <c r="AD132" i="31"/>
  <c r="F132" i="31"/>
  <c r="R132" i="31"/>
  <c r="L130" i="31"/>
  <c r="Q131" i="31"/>
  <c r="M130" i="31"/>
  <c r="U131" i="31"/>
  <c r="H131" i="31"/>
  <c r="B131" i="31"/>
  <c r="AM141" i="31"/>
  <c r="AL141" i="31"/>
  <c r="AK141" i="31"/>
  <c r="W142" i="31"/>
  <c r="A131" i="31"/>
  <c r="J131" i="31"/>
  <c r="Q136" i="29"/>
  <c r="M135" i="29"/>
  <c r="A132" i="29"/>
  <c r="J132" i="29"/>
  <c r="H132" i="29"/>
  <c r="B132" i="29"/>
  <c r="AK140" i="29"/>
  <c r="AM140" i="29"/>
  <c r="AL140" i="29"/>
  <c r="I133" i="29"/>
  <c r="F134" i="29"/>
  <c r="S133" i="29"/>
  <c r="AD133" i="29"/>
  <c r="R133" i="29"/>
  <c r="H132" i="32"/>
  <c r="B132" i="32"/>
  <c r="A132" i="32"/>
  <c r="J132" i="32"/>
  <c r="G133" i="32"/>
  <c r="S133" i="32"/>
  <c r="AD133" i="32"/>
  <c r="C134" i="32"/>
  <c r="F133" i="32"/>
  <c r="R133" i="32"/>
  <c r="I133" i="32"/>
  <c r="M133" i="33"/>
  <c r="L133" i="33"/>
  <c r="Q134" i="33"/>
  <c r="U134" i="33"/>
  <c r="S133" i="33"/>
  <c r="AD133" i="33"/>
  <c r="F133" i="33"/>
  <c r="R133" i="33"/>
  <c r="I133" i="33"/>
  <c r="J132" i="33"/>
  <c r="A132" i="33"/>
  <c r="AL142" i="33"/>
  <c r="AK142" i="33"/>
  <c r="AM142" i="33"/>
  <c r="W143" i="33"/>
  <c r="H132" i="33"/>
  <c r="B132" i="33"/>
  <c r="L130" i="32"/>
  <c r="Q131" i="32"/>
  <c r="M130" i="32"/>
  <c r="U131" i="32"/>
  <c r="AM141" i="32"/>
  <c r="AL141" i="32"/>
  <c r="AK141" i="32"/>
  <c r="W142" i="32"/>
  <c r="L131" i="31"/>
  <c r="Q132" i="31"/>
  <c r="M131" i="31"/>
  <c r="U132" i="31"/>
  <c r="H132" i="31"/>
  <c r="B132" i="31"/>
  <c r="J132" i="31"/>
  <c r="A132" i="31"/>
  <c r="AL142" i="31"/>
  <c r="AK142" i="31"/>
  <c r="AM142" i="31"/>
  <c r="W143" i="31"/>
  <c r="S133" i="31"/>
  <c r="AD133" i="31"/>
  <c r="F133" i="31"/>
  <c r="R133" i="31"/>
  <c r="I133" i="31"/>
  <c r="H133" i="29"/>
  <c r="B133" i="29"/>
  <c r="J133" i="29"/>
  <c r="A133" i="29"/>
  <c r="AM141" i="29"/>
  <c r="AL141" i="29"/>
  <c r="AK141" i="29"/>
  <c r="Q137" i="29"/>
  <c r="M136" i="29"/>
  <c r="S134" i="29"/>
  <c r="AD134" i="29"/>
  <c r="R134" i="29"/>
  <c r="I134" i="29"/>
  <c r="F135" i="29"/>
  <c r="J133" i="32"/>
  <c r="A133" i="32"/>
  <c r="H133" i="32"/>
  <c r="B133" i="32"/>
  <c r="C135" i="32"/>
  <c r="G134" i="32"/>
  <c r="I134" i="32"/>
  <c r="S134" i="32"/>
  <c r="AD134" i="32"/>
  <c r="F134" i="32"/>
  <c r="R134" i="32"/>
  <c r="A133" i="33"/>
  <c r="J133" i="33"/>
  <c r="S134" i="33"/>
  <c r="AD134" i="33"/>
  <c r="F134" i="33"/>
  <c r="R134" i="33"/>
  <c r="I134" i="33"/>
  <c r="H133" i="33"/>
  <c r="B133" i="33"/>
  <c r="AM143" i="33"/>
  <c r="AL143" i="33"/>
  <c r="AK143" i="33"/>
  <c r="W144" i="33"/>
  <c r="L134" i="33"/>
  <c r="Q135" i="33"/>
  <c r="M134" i="33"/>
  <c r="U135" i="33"/>
  <c r="L131" i="32"/>
  <c r="Q132" i="32"/>
  <c r="M131" i="32"/>
  <c r="U132" i="32"/>
  <c r="AL142" i="32"/>
  <c r="AM142" i="32"/>
  <c r="AK142" i="32"/>
  <c r="W143" i="32"/>
  <c r="M132" i="31"/>
  <c r="L132" i="31"/>
  <c r="Q133" i="31"/>
  <c r="U133" i="31"/>
  <c r="S134" i="31"/>
  <c r="AD134" i="31"/>
  <c r="F134" i="31"/>
  <c r="R134" i="31"/>
  <c r="I134" i="31"/>
  <c r="AK143" i="31"/>
  <c r="AM143" i="31"/>
  <c r="AL143" i="31"/>
  <c r="W144" i="31"/>
  <c r="J133" i="31"/>
  <c r="A133" i="31"/>
  <c r="H133" i="31"/>
  <c r="B133" i="31"/>
  <c r="S135" i="29"/>
  <c r="AD135" i="29"/>
  <c r="R135" i="29"/>
  <c r="F136" i="29"/>
  <c r="I135" i="29"/>
  <c r="AM142" i="29"/>
  <c r="AK142" i="29"/>
  <c r="AL142" i="29"/>
  <c r="M137" i="29"/>
  <c r="Q138" i="29"/>
  <c r="H134" i="29"/>
  <c r="B134" i="29"/>
  <c r="J134" i="29"/>
  <c r="A134" i="29"/>
  <c r="A134" i="32"/>
  <c r="J134" i="32"/>
  <c r="H134" i="32"/>
  <c r="B134" i="32"/>
  <c r="C136" i="32"/>
  <c r="S135" i="32"/>
  <c r="AD135" i="32"/>
  <c r="G135" i="32"/>
  <c r="I135" i="32"/>
  <c r="F135" i="32"/>
  <c r="R135" i="32"/>
  <c r="M135" i="33"/>
  <c r="L135" i="33"/>
  <c r="Q136" i="33"/>
  <c r="U136" i="33"/>
  <c r="H134" i="33"/>
  <c r="B134" i="33"/>
  <c r="A134" i="33"/>
  <c r="J134" i="33"/>
  <c r="I135" i="33"/>
  <c r="S135" i="33"/>
  <c r="AD135" i="33"/>
  <c r="F135" i="33"/>
  <c r="R135" i="33"/>
  <c r="AM144" i="33"/>
  <c r="AL144" i="33"/>
  <c r="AK144" i="33"/>
  <c r="W145" i="33"/>
  <c r="AM143" i="32"/>
  <c r="AK143" i="32"/>
  <c r="AL143" i="32"/>
  <c r="W144" i="32"/>
  <c r="M132" i="32"/>
  <c r="L132" i="32"/>
  <c r="Q133" i="32"/>
  <c r="U133" i="32"/>
  <c r="AL144" i="31"/>
  <c r="AK144" i="31"/>
  <c r="AM144" i="31"/>
  <c r="W145" i="31"/>
  <c r="A134" i="31"/>
  <c r="J134" i="31"/>
  <c r="H134" i="31"/>
  <c r="B134" i="31"/>
  <c r="I135" i="31"/>
  <c r="S135" i="31"/>
  <c r="AD135" i="31"/>
  <c r="F135" i="31"/>
  <c r="R135" i="31"/>
  <c r="M133" i="31"/>
  <c r="L133" i="31"/>
  <c r="Q134" i="31"/>
  <c r="U134" i="31"/>
  <c r="M138" i="29"/>
  <c r="Q139" i="29"/>
  <c r="F137" i="29"/>
  <c r="I136" i="29"/>
  <c r="S136" i="29"/>
  <c r="AD136" i="29"/>
  <c r="R136" i="29"/>
  <c r="AK143" i="29"/>
  <c r="AM143" i="29"/>
  <c r="AL143" i="29"/>
  <c r="A135" i="29"/>
  <c r="J135" i="29"/>
  <c r="H135" i="29"/>
  <c r="B135" i="29"/>
  <c r="H135" i="32"/>
  <c r="B135" i="32"/>
  <c r="I136" i="32"/>
  <c r="G136" i="32"/>
  <c r="C137" i="32"/>
  <c r="S136" i="32"/>
  <c r="AD136" i="32"/>
  <c r="F136" i="32"/>
  <c r="R136" i="32"/>
  <c r="A135" i="32"/>
  <c r="J135" i="32"/>
  <c r="AL145" i="33"/>
  <c r="AM145" i="33"/>
  <c r="AK145" i="33"/>
  <c r="W146" i="33"/>
  <c r="A135" i="33"/>
  <c r="J135" i="33"/>
  <c r="M136" i="33"/>
  <c r="L136" i="33"/>
  <c r="Q137" i="33"/>
  <c r="U137" i="33"/>
  <c r="H135" i="33"/>
  <c r="B135" i="33"/>
  <c r="S136" i="33"/>
  <c r="AD136" i="33"/>
  <c r="F136" i="33"/>
  <c r="R136" i="33"/>
  <c r="I136" i="33"/>
  <c r="M133" i="32"/>
  <c r="L133" i="32"/>
  <c r="Q134" i="32"/>
  <c r="U134" i="32"/>
  <c r="AL144" i="32"/>
  <c r="AM144" i="32"/>
  <c r="AK144" i="32"/>
  <c r="W145" i="32"/>
  <c r="L134" i="31"/>
  <c r="Q135" i="31"/>
  <c r="M134" i="31"/>
  <c r="U135" i="31"/>
  <c r="AL145" i="31"/>
  <c r="AK145" i="31"/>
  <c r="AM145" i="31"/>
  <c r="W146" i="31"/>
  <c r="A135" i="31"/>
  <c r="J135" i="31"/>
  <c r="I136" i="31"/>
  <c r="S136" i="31"/>
  <c r="AD136" i="31"/>
  <c r="F136" i="31"/>
  <c r="R136" i="31"/>
  <c r="H135" i="31"/>
  <c r="B135" i="31"/>
  <c r="S137" i="29"/>
  <c r="AD137" i="29"/>
  <c r="I137" i="29"/>
  <c r="R137" i="29"/>
  <c r="F138" i="29"/>
  <c r="Q140" i="29"/>
  <c r="M139" i="29"/>
  <c r="A136" i="29"/>
  <c r="J136" i="29"/>
  <c r="AL144" i="29"/>
  <c r="AK144" i="29"/>
  <c r="AM144" i="29"/>
  <c r="H136" i="29"/>
  <c r="B136" i="29"/>
  <c r="J136" i="32"/>
  <c r="A136" i="32"/>
  <c r="I137" i="32"/>
  <c r="G137" i="32"/>
  <c r="S137" i="32"/>
  <c r="AD137" i="32"/>
  <c r="C138" i="32"/>
  <c r="F137" i="32"/>
  <c r="R137" i="32"/>
  <c r="H136" i="32"/>
  <c r="B136" i="32"/>
  <c r="H136" i="33"/>
  <c r="B136" i="33"/>
  <c r="AK146" i="33"/>
  <c r="AM146" i="33"/>
  <c r="AL146" i="33"/>
  <c r="W147" i="33"/>
  <c r="S137" i="33"/>
  <c r="AD137" i="33"/>
  <c r="F137" i="33"/>
  <c r="R137" i="33"/>
  <c r="I137" i="33"/>
  <c r="J136" i="33"/>
  <c r="A136" i="33"/>
  <c r="M137" i="33"/>
  <c r="L137" i="33"/>
  <c r="Q138" i="33"/>
  <c r="U138" i="33"/>
  <c r="L134" i="32"/>
  <c r="Q135" i="32"/>
  <c r="M134" i="32"/>
  <c r="U135" i="32"/>
  <c r="AK145" i="32"/>
  <c r="AM145" i="32"/>
  <c r="AL145" i="32"/>
  <c r="W146" i="32"/>
  <c r="S137" i="31"/>
  <c r="AD137" i="31"/>
  <c r="F137" i="31"/>
  <c r="R137" i="31"/>
  <c r="I137" i="31"/>
  <c r="L135" i="31"/>
  <c r="Q136" i="31"/>
  <c r="M135" i="31"/>
  <c r="U136" i="31"/>
  <c r="AM146" i="31"/>
  <c r="AL146" i="31"/>
  <c r="AK146" i="31"/>
  <c r="W147" i="31"/>
  <c r="H136" i="31"/>
  <c r="B136" i="31"/>
  <c r="J136" i="31"/>
  <c r="A136" i="31"/>
  <c r="M140" i="29"/>
  <c r="Q141" i="29"/>
  <c r="H137" i="29"/>
  <c r="B137" i="29"/>
  <c r="J137" i="29"/>
  <c r="A137" i="29"/>
  <c r="AL145" i="29"/>
  <c r="AK145" i="29"/>
  <c r="AM145" i="29"/>
  <c r="R138" i="29"/>
  <c r="S138" i="29"/>
  <c r="AD138" i="29"/>
  <c r="I138" i="29"/>
  <c r="F139" i="29"/>
  <c r="H137" i="32"/>
  <c r="B137" i="32"/>
  <c r="J137" i="32"/>
  <c r="A137" i="32"/>
  <c r="F138" i="32"/>
  <c r="R138" i="32"/>
  <c r="C139" i="32"/>
  <c r="G138" i="32"/>
  <c r="I138" i="32"/>
  <c r="S138" i="32"/>
  <c r="AD138" i="32"/>
  <c r="L138" i="33"/>
  <c r="Q139" i="33"/>
  <c r="M138" i="33"/>
  <c r="U139" i="33"/>
  <c r="C139" i="33"/>
  <c r="S138" i="33"/>
  <c r="AD138" i="33"/>
  <c r="F138" i="33"/>
  <c r="R138" i="33"/>
  <c r="I138" i="33"/>
  <c r="H137" i="33"/>
  <c r="B137" i="33"/>
  <c r="A137" i="33"/>
  <c r="J137" i="33"/>
  <c r="AM147" i="33"/>
  <c r="AL147" i="33"/>
  <c r="AK147" i="33"/>
  <c r="W148" i="33"/>
  <c r="AK146" i="32"/>
  <c r="AL146" i="32"/>
  <c r="AM146" i="32"/>
  <c r="W147" i="32"/>
  <c r="L135" i="32"/>
  <c r="Q136" i="32"/>
  <c r="M135" i="32"/>
  <c r="U136" i="32"/>
  <c r="AK147" i="31"/>
  <c r="AL147" i="31"/>
  <c r="AM147" i="31"/>
  <c r="W148" i="31"/>
  <c r="M136" i="31"/>
  <c r="L136" i="31"/>
  <c r="Q137" i="31"/>
  <c r="U137" i="31"/>
  <c r="H137" i="31"/>
  <c r="B137" i="31"/>
  <c r="S138" i="31"/>
  <c r="AD138" i="31"/>
  <c r="F138" i="31"/>
  <c r="R138" i="31"/>
  <c r="I138" i="31"/>
  <c r="J137" i="31"/>
  <c r="A137" i="31"/>
  <c r="F140" i="29"/>
  <c r="S139" i="29"/>
  <c r="AD139" i="29"/>
  <c r="R139" i="29"/>
  <c r="I139" i="29"/>
  <c r="H138" i="29"/>
  <c r="B138" i="29"/>
  <c r="A138" i="29"/>
  <c r="J138" i="29"/>
  <c r="AL146" i="29"/>
  <c r="AK146" i="29"/>
  <c r="AM146" i="29"/>
  <c r="M141" i="29"/>
  <c r="Q142" i="29"/>
  <c r="S139" i="32"/>
  <c r="AD139" i="32"/>
  <c r="F139" i="32"/>
  <c r="R139" i="32"/>
  <c r="G139" i="32"/>
  <c r="C140" i="32"/>
  <c r="I139" i="32"/>
  <c r="A138" i="32"/>
  <c r="J138" i="32"/>
  <c r="H138" i="32"/>
  <c r="B138" i="32"/>
  <c r="AM148" i="33"/>
  <c r="AL148" i="33"/>
  <c r="AK148" i="33"/>
  <c r="W149" i="33"/>
  <c r="A138" i="33"/>
  <c r="J138" i="33"/>
  <c r="I139" i="33"/>
  <c r="C140" i="33"/>
  <c r="G139" i="33"/>
  <c r="S139" i="33"/>
  <c r="AD139" i="33"/>
  <c r="F139" i="33"/>
  <c r="R139" i="33"/>
  <c r="M139" i="33"/>
  <c r="L139" i="33"/>
  <c r="Q140" i="33"/>
  <c r="U140" i="33"/>
  <c r="H138" i="33"/>
  <c r="B138" i="33"/>
  <c r="M136" i="32"/>
  <c r="L136" i="32"/>
  <c r="Q137" i="32"/>
  <c r="U137" i="32"/>
  <c r="AK147" i="32"/>
  <c r="AL147" i="32"/>
  <c r="AM147" i="32"/>
  <c r="W148" i="32"/>
  <c r="AL148" i="31"/>
  <c r="AK148" i="31"/>
  <c r="AM148" i="31"/>
  <c r="W149" i="31"/>
  <c r="M137" i="31"/>
  <c r="L137" i="31"/>
  <c r="Q138" i="31"/>
  <c r="U138" i="31"/>
  <c r="I139" i="31"/>
  <c r="S139" i="31"/>
  <c r="AD139" i="31"/>
  <c r="F139" i="31"/>
  <c r="R139" i="31"/>
  <c r="A138" i="31"/>
  <c r="J138" i="31"/>
  <c r="H138" i="31"/>
  <c r="B138" i="31"/>
  <c r="AM147" i="29"/>
  <c r="AL147" i="29"/>
  <c r="AK147" i="29"/>
  <c r="A139" i="29"/>
  <c r="J139" i="29"/>
  <c r="H139" i="29"/>
  <c r="B139" i="29"/>
  <c r="Q143" i="29"/>
  <c r="M142" i="29"/>
  <c r="I140" i="29"/>
  <c r="S140" i="29"/>
  <c r="AD140" i="29"/>
  <c r="F141" i="29"/>
  <c r="R140" i="29"/>
  <c r="S140" i="32"/>
  <c r="AD140" i="32"/>
  <c r="G140" i="32"/>
  <c r="F140" i="32"/>
  <c r="R140" i="32"/>
  <c r="C141" i="32"/>
  <c r="I140" i="32"/>
  <c r="H139" i="32"/>
  <c r="B139" i="32"/>
  <c r="A139" i="32"/>
  <c r="J139" i="32"/>
  <c r="S140" i="33"/>
  <c r="AD140" i="33"/>
  <c r="F140" i="33"/>
  <c r="R140" i="33"/>
  <c r="I140" i="33"/>
  <c r="C141" i="33"/>
  <c r="G140" i="33"/>
  <c r="AL149" i="33"/>
  <c r="AK149" i="33"/>
  <c r="AM149" i="33"/>
  <c r="W150" i="33"/>
  <c r="A139" i="33"/>
  <c r="J139" i="33"/>
  <c r="M140" i="33"/>
  <c r="L140" i="33"/>
  <c r="Q141" i="33"/>
  <c r="U141" i="33"/>
  <c r="H139" i="33"/>
  <c r="B139" i="33"/>
  <c r="AK148" i="32"/>
  <c r="AM148" i="32"/>
  <c r="AL148" i="32"/>
  <c r="W149" i="32"/>
  <c r="M137" i="32"/>
  <c r="L137" i="32"/>
  <c r="Q138" i="32"/>
  <c r="U138" i="32"/>
  <c r="S140" i="31"/>
  <c r="AD140" i="31"/>
  <c r="I140" i="31"/>
  <c r="F140" i="31"/>
  <c r="R140" i="31"/>
  <c r="AL149" i="31"/>
  <c r="AK149" i="31"/>
  <c r="AM149" i="31"/>
  <c r="W150" i="31"/>
  <c r="L138" i="31"/>
  <c r="Q139" i="31"/>
  <c r="M138" i="31"/>
  <c r="U139" i="31"/>
  <c r="H139" i="31"/>
  <c r="B139" i="31"/>
  <c r="A139" i="31"/>
  <c r="J139" i="31"/>
  <c r="A140" i="29"/>
  <c r="J140" i="29"/>
  <c r="AK148" i="29"/>
  <c r="AM148" i="29"/>
  <c r="AL148" i="29"/>
  <c r="M143" i="29"/>
  <c r="Q144" i="29"/>
  <c r="S141" i="29"/>
  <c r="AD141" i="29"/>
  <c r="R141" i="29"/>
  <c r="F142" i="29"/>
  <c r="I141" i="29"/>
  <c r="H140" i="29"/>
  <c r="B140" i="29"/>
  <c r="G141" i="32"/>
  <c r="C142" i="32"/>
  <c r="I141" i="32"/>
  <c r="F141" i="32"/>
  <c r="R141" i="32"/>
  <c r="S141" i="32"/>
  <c r="AD141" i="32"/>
  <c r="B140" i="32"/>
  <c r="H140" i="32"/>
  <c r="A140" i="32"/>
  <c r="J140" i="32"/>
  <c r="G141" i="33"/>
  <c r="S141" i="33"/>
  <c r="AD141" i="33"/>
  <c r="F141" i="33"/>
  <c r="R141" i="33"/>
  <c r="I141" i="33"/>
  <c r="C142" i="33"/>
  <c r="J140" i="33"/>
  <c r="A140" i="33"/>
  <c r="M141" i="33"/>
  <c r="L141" i="33"/>
  <c r="Q142" i="33"/>
  <c r="U142" i="33"/>
  <c r="AL150" i="33"/>
  <c r="AK150" i="33"/>
  <c r="AM150" i="33"/>
  <c r="W151" i="33"/>
  <c r="H140" i="33"/>
  <c r="B140" i="33"/>
  <c r="L138" i="32"/>
  <c r="Q139" i="32"/>
  <c r="M138" i="32"/>
  <c r="U139" i="32"/>
  <c r="AL149" i="32"/>
  <c r="AM149" i="32"/>
  <c r="AK149" i="32"/>
  <c r="W150" i="32"/>
  <c r="L139" i="31"/>
  <c r="Q140" i="31"/>
  <c r="M139" i="31"/>
  <c r="U140" i="31"/>
  <c r="F141" i="31"/>
  <c r="R141" i="31"/>
  <c r="S141" i="31"/>
  <c r="AD141" i="31"/>
  <c r="I141" i="31"/>
  <c r="J140" i="31"/>
  <c r="A140" i="31"/>
  <c r="AK150" i="31"/>
  <c r="AM150" i="31"/>
  <c r="AL150" i="31"/>
  <c r="W151" i="31"/>
  <c r="H140" i="31"/>
  <c r="B140" i="31"/>
  <c r="F143" i="29"/>
  <c r="R142" i="29"/>
  <c r="S142" i="29"/>
  <c r="AD142" i="29"/>
  <c r="I142" i="29"/>
  <c r="J141" i="29"/>
  <c r="A141" i="29"/>
  <c r="AK149" i="29"/>
  <c r="AM149" i="29"/>
  <c r="AL149" i="29"/>
  <c r="H141" i="29"/>
  <c r="B141" i="29"/>
  <c r="M144" i="29"/>
  <c r="Q145" i="29"/>
  <c r="H141" i="32"/>
  <c r="B141" i="32"/>
  <c r="A141" i="32"/>
  <c r="J141" i="32"/>
  <c r="F142" i="32"/>
  <c r="R142" i="32"/>
  <c r="C143" i="32"/>
  <c r="G142" i="32"/>
  <c r="S142" i="32"/>
  <c r="AD142" i="32"/>
  <c r="I142" i="32"/>
  <c r="A141" i="33"/>
  <c r="J141" i="33"/>
  <c r="AM151" i="33"/>
  <c r="AL151" i="33"/>
  <c r="AK151" i="33"/>
  <c r="W152" i="33"/>
  <c r="L142" i="33"/>
  <c r="Q143" i="33"/>
  <c r="M142" i="33"/>
  <c r="U143" i="33"/>
  <c r="C143" i="33"/>
  <c r="G142" i="33"/>
  <c r="S142" i="33"/>
  <c r="AD142" i="33"/>
  <c r="F142" i="33"/>
  <c r="R142" i="33"/>
  <c r="I142" i="33"/>
  <c r="H141" i="33"/>
  <c r="B141" i="33"/>
  <c r="L139" i="32"/>
  <c r="Q140" i="32"/>
  <c r="M139" i="32"/>
  <c r="U140" i="32"/>
  <c r="AM150" i="32"/>
  <c r="AK150" i="32"/>
  <c r="AL150" i="32"/>
  <c r="W151" i="32"/>
  <c r="M140" i="31"/>
  <c r="L140" i="31"/>
  <c r="Q141" i="31"/>
  <c r="U141" i="31"/>
  <c r="A141" i="31"/>
  <c r="J141" i="31"/>
  <c r="I142" i="31"/>
  <c r="S142" i="31"/>
  <c r="AD142" i="31"/>
  <c r="F142" i="31"/>
  <c r="R142" i="31"/>
  <c r="AM151" i="31"/>
  <c r="AL151" i="31"/>
  <c r="AK151" i="31"/>
  <c r="W152" i="31"/>
  <c r="H141" i="31"/>
  <c r="B141" i="31"/>
  <c r="Q146" i="29"/>
  <c r="M145" i="29"/>
  <c r="H142" i="29"/>
  <c r="B142" i="29"/>
  <c r="AL150" i="29"/>
  <c r="AK150" i="29"/>
  <c r="AM150" i="29"/>
  <c r="A142" i="29"/>
  <c r="J142" i="29"/>
  <c r="S143" i="29"/>
  <c r="AD143" i="29"/>
  <c r="I143" i="29"/>
  <c r="F144" i="29"/>
  <c r="R143" i="29"/>
  <c r="H142" i="32"/>
  <c r="B142" i="32"/>
  <c r="G143" i="32"/>
  <c r="I143" i="32"/>
  <c r="F143" i="32"/>
  <c r="R143" i="32"/>
  <c r="C144" i="32"/>
  <c r="S143" i="32"/>
  <c r="AD143" i="32"/>
  <c r="J142" i="32"/>
  <c r="A142" i="32"/>
  <c r="H142" i="33"/>
  <c r="B142" i="33"/>
  <c r="A142" i="33"/>
  <c r="J142" i="33"/>
  <c r="I143" i="33"/>
  <c r="C144" i="33"/>
  <c r="G143" i="33"/>
  <c r="S143" i="33"/>
  <c r="AD143" i="33"/>
  <c r="F143" i="33"/>
  <c r="R143" i="33"/>
  <c r="AM152" i="33"/>
  <c r="AL152" i="33"/>
  <c r="AK152" i="33"/>
  <c r="W153" i="33"/>
  <c r="M143" i="33"/>
  <c r="L143" i="33"/>
  <c r="Q144" i="33"/>
  <c r="U144" i="33"/>
  <c r="L140" i="32"/>
  <c r="Q141" i="32"/>
  <c r="M140" i="32"/>
  <c r="U141" i="32"/>
  <c r="AM151" i="32"/>
  <c r="AL151" i="32"/>
  <c r="AK151" i="32"/>
  <c r="W152" i="32"/>
  <c r="H142" i="31"/>
  <c r="B142" i="31"/>
  <c r="S143" i="31"/>
  <c r="AD143" i="31"/>
  <c r="F143" i="31"/>
  <c r="R143" i="31"/>
  <c r="I143" i="31"/>
  <c r="L141" i="31"/>
  <c r="Q142" i="31"/>
  <c r="M141" i="31"/>
  <c r="U142" i="31"/>
  <c r="AL152" i="31"/>
  <c r="AK152" i="31"/>
  <c r="AM152" i="31"/>
  <c r="W153" i="31"/>
  <c r="J142" i="31"/>
  <c r="A142" i="31"/>
  <c r="A143" i="29"/>
  <c r="J143" i="29"/>
  <c r="H143" i="29"/>
  <c r="B143" i="29"/>
  <c r="AM151" i="29"/>
  <c r="AL151" i="29"/>
  <c r="AK151" i="29"/>
  <c r="M146" i="29"/>
  <c r="Q147" i="29"/>
  <c r="S144" i="29"/>
  <c r="AD144" i="29"/>
  <c r="R144" i="29"/>
  <c r="I144" i="29"/>
  <c r="F145" i="29"/>
  <c r="H143" i="32"/>
  <c r="B143" i="32"/>
  <c r="G144" i="32"/>
  <c r="C145" i="32"/>
  <c r="I144" i="32"/>
  <c r="F144" i="32"/>
  <c r="R144" i="32"/>
  <c r="S144" i="32"/>
  <c r="AD144" i="32"/>
  <c r="A143" i="32"/>
  <c r="J143" i="32"/>
  <c r="H143" i="33"/>
  <c r="B143" i="33"/>
  <c r="M144" i="33"/>
  <c r="L144" i="33"/>
  <c r="Q145" i="33"/>
  <c r="U145" i="33"/>
  <c r="C145" i="33"/>
  <c r="F144" i="33"/>
  <c r="R144" i="33"/>
  <c r="S144" i="33"/>
  <c r="AD144" i="33"/>
  <c r="I144" i="33"/>
  <c r="G144" i="33"/>
  <c r="AK153" i="33"/>
  <c r="AM153" i="33"/>
  <c r="AL153" i="33"/>
  <c r="W154" i="33"/>
  <c r="A143" i="33"/>
  <c r="J143" i="33"/>
  <c r="AM152" i="32"/>
  <c r="AL152" i="32"/>
  <c r="AK152" i="32"/>
  <c r="W153" i="32"/>
  <c r="M141" i="32"/>
  <c r="L141" i="32"/>
  <c r="Q142" i="32"/>
  <c r="U142" i="32"/>
  <c r="J143" i="31"/>
  <c r="A143" i="31"/>
  <c r="S144" i="31"/>
  <c r="AD144" i="31"/>
  <c r="F144" i="31"/>
  <c r="R144" i="31"/>
  <c r="I144" i="31"/>
  <c r="AL153" i="31"/>
  <c r="AK153" i="31"/>
  <c r="AM153" i="31"/>
  <c r="W154" i="31"/>
  <c r="M142" i="31"/>
  <c r="L142" i="31"/>
  <c r="Q143" i="31"/>
  <c r="U143" i="31"/>
  <c r="H143" i="31"/>
  <c r="B143" i="31"/>
  <c r="F146" i="29"/>
  <c r="S145" i="29"/>
  <c r="AD145" i="29"/>
  <c r="R145" i="29"/>
  <c r="I145" i="29"/>
  <c r="B144" i="29"/>
  <c r="H144" i="29"/>
  <c r="AL152" i="29"/>
  <c r="AM152" i="29"/>
  <c r="AK152" i="29"/>
  <c r="M147" i="29"/>
  <c r="Q148" i="29"/>
  <c r="A144" i="29"/>
  <c r="J144" i="29"/>
  <c r="A144" i="32"/>
  <c r="J144" i="32"/>
  <c r="C146" i="32"/>
  <c r="I145" i="32"/>
  <c r="F145" i="32"/>
  <c r="R145" i="32"/>
  <c r="S145" i="32"/>
  <c r="AD145" i="32"/>
  <c r="G145" i="32"/>
  <c r="H144" i="32"/>
  <c r="B144" i="32"/>
  <c r="AL154" i="33"/>
  <c r="AK154" i="33"/>
  <c r="AM154" i="33"/>
  <c r="W155" i="33"/>
  <c r="H144" i="33"/>
  <c r="B144" i="33"/>
  <c r="C146" i="33"/>
  <c r="I145" i="33"/>
  <c r="S145" i="33"/>
  <c r="AD145" i="33"/>
  <c r="G145" i="33"/>
  <c r="F145" i="33"/>
  <c r="R145" i="33"/>
  <c r="J144" i="33"/>
  <c r="A144" i="33"/>
  <c r="L145" i="33"/>
  <c r="Q146" i="33"/>
  <c r="M145" i="33"/>
  <c r="U146" i="33"/>
  <c r="AK153" i="32"/>
  <c r="AM153" i="32"/>
  <c r="AL153" i="32"/>
  <c r="W154" i="32"/>
  <c r="M142" i="32"/>
  <c r="L142" i="32"/>
  <c r="Q143" i="32"/>
  <c r="U143" i="32"/>
  <c r="AK154" i="31"/>
  <c r="AM154" i="31"/>
  <c r="AL154" i="31"/>
  <c r="W155" i="31"/>
  <c r="B144" i="31"/>
  <c r="H144" i="31"/>
  <c r="A144" i="31"/>
  <c r="J144" i="31"/>
  <c r="M143" i="31"/>
  <c r="L143" i="31"/>
  <c r="Q144" i="31"/>
  <c r="U144" i="31"/>
  <c r="F145" i="31"/>
  <c r="R145" i="31"/>
  <c r="S145" i="31"/>
  <c r="AD145" i="31"/>
  <c r="I145" i="31"/>
  <c r="AM153" i="29"/>
  <c r="AK153" i="29"/>
  <c r="AL153" i="29"/>
  <c r="M148" i="29"/>
  <c r="Q149" i="29"/>
  <c r="H145" i="29"/>
  <c r="B145" i="29"/>
  <c r="A145" i="29"/>
  <c r="J145" i="29"/>
  <c r="I146" i="29"/>
  <c r="S146" i="29"/>
  <c r="AD146" i="29"/>
  <c r="R146" i="29"/>
  <c r="A145" i="32"/>
  <c r="J145" i="32"/>
  <c r="H145" i="32"/>
  <c r="B145" i="32"/>
  <c r="S146" i="32"/>
  <c r="AD146" i="32"/>
  <c r="I146" i="32"/>
  <c r="F146" i="32"/>
  <c r="R146" i="32"/>
  <c r="C147" i="32"/>
  <c r="G146" i="32"/>
  <c r="AM155" i="33"/>
  <c r="AL155" i="33"/>
  <c r="AK155" i="33"/>
  <c r="W156" i="33"/>
  <c r="C147" i="33"/>
  <c r="I146" i="33"/>
  <c r="S146" i="33"/>
  <c r="AD146" i="33"/>
  <c r="G146" i="33"/>
  <c r="F146" i="33"/>
  <c r="R146" i="33"/>
  <c r="L146" i="33"/>
  <c r="Q147" i="33"/>
  <c r="M146" i="33"/>
  <c r="U147" i="33"/>
  <c r="H145" i="33"/>
  <c r="B145" i="33"/>
  <c r="J145" i="33"/>
  <c r="A145" i="33"/>
  <c r="AL154" i="32"/>
  <c r="AM154" i="32"/>
  <c r="AK154" i="32"/>
  <c r="W155" i="32"/>
  <c r="L143" i="32"/>
  <c r="Q144" i="32"/>
  <c r="M143" i="32"/>
  <c r="U144" i="32"/>
  <c r="A145" i="31"/>
  <c r="J145" i="31"/>
  <c r="I146" i="31"/>
  <c r="F146" i="31"/>
  <c r="R146" i="31"/>
  <c r="S146" i="31"/>
  <c r="AD146" i="31"/>
  <c r="AK155" i="31"/>
  <c r="AL155" i="31"/>
  <c r="AM155" i="31"/>
  <c r="W156" i="31"/>
  <c r="L144" i="31"/>
  <c r="Q145" i="31"/>
  <c r="M144" i="31"/>
  <c r="U145" i="31"/>
  <c r="H145" i="31"/>
  <c r="B145" i="31"/>
  <c r="AK154" i="29"/>
  <c r="AM154" i="29"/>
  <c r="AL154" i="29"/>
  <c r="Q150" i="29"/>
  <c r="M149" i="29"/>
  <c r="A146" i="29"/>
  <c r="J146" i="29"/>
  <c r="H146" i="29"/>
  <c r="B146" i="29"/>
  <c r="S147" i="29"/>
  <c r="AD147" i="29"/>
  <c r="F147" i="29"/>
  <c r="R147" i="29"/>
  <c r="I147" i="29"/>
  <c r="I147" i="32"/>
  <c r="G147" i="32"/>
  <c r="F147" i="32"/>
  <c r="R147" i="32"/>
  <c r="C148" i="32"/>
  <c r="S147" i="32"/>
  <c r="AD147" i="32"/>
  <c r="J146" i="32"/>
  <c r="A146" i="32"/>
  <c r="B146" i="32"/>
  <c r="H146" i="32"/>
  <c r="AM156" i="33"/>
  <c r="AL156" i="33"/>
  <c r="AK156" i="33"/>
  <c r="W157" i="33"/>
  <c r="M147" i="33"/>
  <c r="L147" i="33"/>
  <c r="Q148" i="33"/>
  <c r="U148" i="33"/>
  <c r="A146" i="33"/>
  <c r="J146" i="33"/>
  <c r="H146" i="33"/>
  <c r="B146" i="33"/>
  <c r="I147" i="33"/>
  <c r="C148" i="33"/>
  <c r="G147" i="33"/>
  <c r="S147" i="33"/>
  <c r="AD147" i="33"/>
  <c r="F147" i="33"/>
  <c r="R147" i="33"/>
  <c r="AM155" i="32"/>
  <c r="AL155" i="32"/>
  <c r="AK155" i="32"/>
  <c r="W156" i="32"/>
  <c r="L144" i="32"/>
  <c r="Q145" i="32"/>
  <c r="M144" i="32"/>
  <c r="U145" i="32"/>
  <c r="S147" i="31"/>
  <c r="AD147" i="31"/>
  <c r="F147" i="31"/>
  <c r="R147" i="31"/>
  <c r="I147" i="31"/>
  <c r="AM156" i="31"/>
  <c r="AL156" i="31"/>
  <c r="AK156" i="31"/>
  <c r="W157" i="31"/>
  <c r="A146" i="31"/>
  <c r="J146" i="31"/>
  <c r="L145" i="31"/>
  <c r="Q146" i="31"/>
  <c r="M145" i="31"/>
  <c r="U146" i="31"/>
  <c r="H146" i="31"/>
  <c r="B146" i="31"/>
  <c r="H147" i="29"/>
  <c r="B147" i="29"/>
  <c r="AM155" i="29"/>
  <c r="AL155" i="29"/>
  <c r="AK155" i="29"/>
  <c r="S148" i="29"/>
  <c r="AD148" i="29"/>
  <c r="F148" i="29"/>
  <c r="R148" i="29"/>
  <c r="I148" i="29"/>
  <c r="M150" i="29"/>
  <c r="Q151" i="29"/>
  <c r="J147" i="29"/>
  <c r="A147" i="29"/>
  <c r="B147" i="32"/>
  <c r="H147" i="32"/>
  <c r="A147" i="32"/>
  <c r="J147" i="32"/>
  <c r="I148" i="32"/>
  <c r="F148" i="32"/>
  <c r="R148" i="32"/>
  <c r="S148" i="32"/>
  <c r="AD148" i="32"/>
  <c r="G148" i="32"/>
  <c r="C149" i="32"/>
  <c r="A147" i="33"/>
  <c r="J147" i="33"/>
  <c r="AK157" i="33"/>
  <c r="AM157" i="33"/>
  <c r="AL157" i="33"/>
  <c r="W158" i="33"/>
  <c r="M148" i="33"/>
  <c r="L148" i="33"/>
  <c r="Q149" i="33"/>
  <c r="U149" i="33"/>
  <c r="H147" i="33"/>
  <c r="B147" i="33"/>
  <c r="S148" i="33"/>
  <c r="AD148" i="33"/>
  <c r="F148" i="33"/>
  <c r="R148" i="33"/>
  <c r="I148" i="33"/>
  <c r="C149" i="33"/>
  <c r="G148" i="33"/>
  <c r="AM156" i="32"/>
  <c r="AK156" i="32"/>
  <c r="AL156" i="32"/>
  <c r="W157" i="32"/>
  <c r="M145" i="32"/>
  <c r="L145" i="32"/>
  <c r="Q146" i="32"/>
  <c r="U146" i="32"/>
  <c r="J147" i="31"/>
  <c r="A147" i="31"/>
  <c r="S148" i="31"/>
  <c r="AD148" i="31"/>
  <c r="F148" i="31"/>
  <c r="R148" i="31"/>
  <c r="I148" i="31"/>
  <c r="M146" i="31"/>
  <c r="L146" i="31"/>
  <c r="Q147" i="31"/>
  <c r="U147" i="31"/>
  <c r="AM157" i="31"/>
  <c r="AL157" i="31"/>
  <c r="AK157" i="31"/>
  <c r="W158" i="31"/>
  <c r="B147" i="31"/>
  <c r="H147" i="31"/>
  <c r="M151" i="29"/>
  <c r="Q152" i="29"/>
  <c r="S149" i="29"/>
  <c r="AD149" i="29"/>
  <c r="F149" i="29"/>
  <c r="R149" i="29"/>
  <c r="I149" i="29"/>
  <c r="H148" i="29"/>
  <c r="B148" i="29"/>
  <c r="A148" i="29"/>
  <c r="J148" i="29"/>
  <c r="AM156" i="29"/>
  <c r="AK156" i="29"/>
  <c r="AL156" i="29"/>
  <c r="I149" i="32"/>
  <c r="F149" i="32"/>
  <c r="R149" i="32"/>
  <c r="S149" i="32"/>
  <c r="AD149" i="32"/>
  <c r="G149" i="32"/>
  <c r="C150" i="32"/>
  <c r="J148" i="32"/>
  <c r="A148" i="32"/>
  <c r="H148" i="32"/>
  <c r="B148" i="32"/>
  <c r="J148" i="33"/>
  <c r="A148" i="33"/>
  <c r="H148" i="33"/>
  <c r="B148" i="33"/>
  <c r="G149" i="33"/>
  <c r="S149" i="33"/>
  <c r="AD149" i="33"/>
  <c r="F149" i="33"/>
  <c r="R149" i="33"/>
  <c r="I149" i="33"/>
  <c r="C150" i="33"/>
  <c r="AM158" i="33"/>
  <c r="AL158" i="33"/>
  <c r="AK158" i="33"/>
  <c r="W159" i="33"/>
  <c r="M149" i="33"/>
  <c r="L149" i="33"/>
  <c r="Q150" i="33"/>
  <c r="U150" i="33"/>
  <c r="L146" i="32"/>
  <c r="Q147" i="32"/>
  <c r="M146" i="32"/>
  <c r="U147" i="32"/>
  <c r="AM157" i="32"/>
  <c r="AL157" i="32"/>
  <c r="AK157" i="32"/>
  <c r="W158" i="32"/>
  <c r="S149" i="31"/>
  <c r="AD149" i="31"/>
  <c r="F149" i="31"/>
  <c r="R149" i="31"/>
  <c r="I149" i="31"/>
  <c r="B148" i="31"/>
  <c r="H148" i="31"/>
  <c r="AL158" i="31"/>
  <c r="AK158" i="31"/>
  <c r="AM158" i="31"/>
  <c r="W159" i="31"/>
  <c r="M147" i="31"/>
  <c r="L147" i="31"/>
  <c r="Q148" i="31"/>
  <c r="U148" i="31"/>
  <c r="A148" i="31"/>
  <c r="J148" i="31"/>
  <c r="AL157" i="29"/>
  <c r="AK157" i="29"/>
  <c r="AM157" i="29"/>
  <c r="A149" i="29"/>
  <c r="J149" i="29"/>
  <c r="I150" i="29"/>
  <c r="F150" i="29"/>
  <c r="R150" i="29"/>
  <c r="S150" i="29"/>
  <c r="AD150" i="29"/>
  <c r="M152" i="29"/>
  <c r="Q153" i="29"/>
  <c r="H149" i="29"/>
  <c r="B149" i="29"/>
  <c r="C151" i="32"/>
  <c r="G150" i="32"/>
  <c r="S150" i="32"/>
  <c r="AD150" i="32"/>
  <c r="F150" i="32"/>
  <c r="R150" i="32"/>
  <c r="I150" i="32"/>
  <c r="A149" i="32"/>
  <c r="J149" i="32"/>
  <c r="B149" i="32"/>
  <c r="H149" i="32"/>
  <c r="L150" i="33"/>
  <c r="Q151" i="33"/>
  <c r="M150" i="33"/>
  <c r="U151" i="33"/>
  <c r="A149" i="33"/>
  <c r="J149" i="33"/>
  <c r="AK159" i="33"/>
  <c r="AM159" i="33"/>
  <c r="AL159" i="33"/>
  <c r="W160" i="33"/>
  <c r="C151" i="33"/>
  <c r="G150" i="33"/>
  <c r="S150" i="33"/>
  <c r="AD150" i="33"/>
  <c r="F150" i="33"/>
  <c r="R150" i="33"/>
  <c r="I150" i="33"/>
  <c r="H149" i="33"/>
  <c r="B149" i="33"/>
  <c r="L147" i="32"/>
  <c r="Q148" i="32"/>
  <c r="M147" i="32"/>
  <c r="U148" i="32"/>
  <c r="AL158" i="32"/>
  <c r="AK158" i="32"/>
  <c r="AM158" i="32"/>
  <c r="W159" i="32"/>
  <c r="AM159" i="31"/>
  <c r="AK159" i="31"/>
  <c r="AL159" i="31"/>
  <c r="W160" i="31"/>
  <c r="A149" i="31"/>
  <c r="J149" i="31"/>
  <c r="M148" i="31"/>
  <c r="L148" i="31"/>
  <c r="Q149" i="31"/>
  <c r="U149" i="31"/>
  <c r="H149" i="31"/>
  <c r="B149" i="31"/>
  <c r="I150" i="31"/>
  <c r="S150" i="31"/>
  <c r="AD150" i="31"/>
  <c r="F150" i="31"/>
  <c r="R150" i="31"/>
  <c r="S151" i="29"/>
  <c r="AD151" i="29"/>
  <c r="F151" i="29"/>
  <c r="R151" i="29"/>
  <c r="I151" i="29"/>
  <c r="AM158" i="29"/>
  <c r="AL158" i="29"/>
  <c r="AK158" i="29"/>
  <c r="A150" i="29"/>
  <c r="J150" i="29"/>
  <c r="Q154" i="29"/>
  <c r="M153" i="29"/>
  <c r="H150" i="29"/>
  <c r="B150" i="29"/>
  <c r="H150" i="32"/>
  <c r="B150" i="32"/>
  <c r="J150" i="32"/>
  <c r="A150" i="32"/>
  <c r="I151" i="32"/>
  <c r="F151" i="32"/>
  <c r="R151" i="32"/>
  <c r="C152" i="32"/>
  <c r="G151" i="32"/>
  <c r="S151" i="32"/>
  <c r="AD151" i="32"/>
  <c r="A150" i="33"/>
  <c r="J150" i="33"/>
  <c r="I151" i="33"/>
  <c r="C152" i="33"/>
  <c r="G151" i="33"/>
  <c r="S151" i="33"/>
  <c r="AD151" i="33"/>
  <c r="F151" i="33"/>
  <c r="R151" i="33"/>
  <c r="H150" i="33"/>
  <c r="B150" i="33"/>
  <c r="M151" i="33"/>
  <c r="L151" i="33"/>
  <c r="Q152" i="33"/>
  <c r="U152" i="33"/>
  <c r="AK160" i="33"/>
  <c r="AM160" i="33"/>
  <c r="AL160" i="33"/>
  <c r="W161" i="33"/>
  <c r="AL159" i="32"/>
  <c r="AM159" i="32"/>
  <c r="AK159" i="32"/>
  <c r="W160" i="32"/>
  <c r="L148" i="32"/>
  <c r="Q149" i="32"/>
  <c r="M148" i="32"/>
  <c r="U149" i="32"/>
  <c r="AL160" i="31"/>
  <c r="AM160" i="31"/>
  <c r="AK160" i="31"/>
  <c r="W161" i="31"/>
  <c r="A150" i="31"/>
  <c r="J150" i="31"/>
  <c r="H150" i="31"/>
  <c r="B150" i="31"/>
  <c r="S151" i="31"/>
  <c r="AD151" i="31"/>
  <c r="F151" i="31"/>
  <c r="R151" i="31"/>
  <c r="I151" i="31"/>
  <c r="L149" i="31"/>
  <c r="Q150" i="31"/>
  <c r="M149" i="31"/>
  <c r="U150" i="31"/>
  <c r="H151" i="29"/>
  <c r="B151" i="29"/>
  <c r="J151" i="29"/>
  <c r="A151" i="29"/>
  <c r="M154" i="29"/>
  <c r="Q155" i="29"/>
  <c r="AL159" i="29"/>
  <c r="AK159" i="29"/>
  <c r="AM159" i="29"/>
  <c r="S152" i="29"/>
  <c r="AD152" i="29"/>
  <c r="I152" i="29"/>
  <c r="F152" i="29"/>
  <c r="R152" i="29"/>
  <c r="F152" i="32"/>
  <c r="R152" i="32"/>
  <c r="I152" i="32"/>
  <c r="C153" i="32"/>
  <c r="S152" i="32"/>
  <c r="AD152" i="32"/>
  <c r="G152" i="32"/>
  <c r="A151" i="32"/>
  <c r="J151" i="32"/>
  <c r="H151" i="32"/>
  <c r="B151" i="32"/>
  <c r="M152" i="33"/>
  <c r="L152" i="33"/>
  <c r="Q153" i="33"/>
  <c r="U153" i="33"/>
  <c r="S152" i="33"/>
  <c r="AD152" i="33"/>
  <c r="F152" i="33"/>
  <c r="R152" i="33"/>
  <c r="I152" i="33"/>
  <c r="C153" i="33"/>
  <c r="G152" i="33"/>
  <c r="A151" i="33"/>
  <c r="J151" i="33"/>
  <c r="AL161" i="33"/>
  <c r="AK161" i="33"/>
  <c r="AM161" i="33"/>
  <c r="W162" i="33"/>
  <c r="H151" i="33"/>
  <c r="B151" i="33"/>
  <c r="AK160" i="32"/>
  <c r="AL160" i="32"/>
  <c r="AM160" i="32"/>
  <c r="W161" i="32"/>
  <c r="M149" i="32"/>
  <c r="L149" i="32"/>
  <c r="Q150" i="32"/>
  <c r="U150" i="32"/>
  <c r="AK161" i="31"/>
  <c r="AM161" i="31"/>
  <c r="AL161" i="31"/>
  <c r="W162" i="31"/>
  <c r="J151" i="31"/>
  <c r="A151" i="31"/>
  <c r="M150" i="31"/>
  <c r="L150" i="31"/>
  <c r="Q151" i="31"/>
  <c r="U151" i="31"/>
  <c r="S152" i="31"/>
  <c r="AD152" i="31"/>
  <c r="F152" i="31"/>
  <c r="R152" i="31"/>
  <c r="I152" i="31"/>
  <c r="H151" i="31"/>
  <c r="B151" i="31"/>
  <c r="I153" i="29"/>
  <c r="S153" i="29"/>
  <c r="AD153" i="29"/>
  <c r="F153" i="29"/>
  <c r="R153" i="29"/>
  <c r="B152" i="29"/>
  <c r="H152" i="29"/>
  <c r="M155" i="29"/>
  <c r="Q156" i="29"/>
  <c r="A152" i="29"/>
  <c r="J152" i="29"/>
  <c r="AL160" i="29"/>
  <c r="AM160" i="29"/>
  <c r="AK160" i="29"/>
  <c r="F153" i="32"/>
  <c r="R153" i="32"/>
  <c r="I153" i="32"/>
  <c r="G153" i="32"/>
  <c r="C154" i="32"/>
  <c r="S153" i="32"/>
  <c r="AD153" i="32"/>
  <c r="J152" i="32"/>
  <c r="A152" i="32"/>
  <c r="H152" i="32"/>
  <c r="B152" i="32"/>
  <c r="H152" i="33"/>
  <c r="B152" i="33"/>
  <c r="G153" i="33"/>
  <c r="S153" i="33"/>
  <c r="AD153" i="33"/>
  <c r="F153" i="33"/>
  <c r="R153" i="33"/>
  <c r="I153" i="33"/>
  <c r="C154" i="33"/>
  <c r="M153" i="33"/>
  <c r="L153" i="33"/>
  <c r="Q154" i="33"/>
  <c r="U154" i="33"/>
  <c r="AK162" i="33"/>
  <c r="AM162" i="33"/>
  <c r="AL162" i="33"/>
  <c r="W163" i="33"/>
  <c r="J152" i="33"/>
  <c r="A152" i="33"/>
  <c r="AL161" i="32"/>
  <c r="AK161" i="32"/>
  <c r="AM161" i="32"/>
  <c r="W162" i="32"/>
  <c r="L150" i="32"/>
  <c r="Q151" i="32"/>
  <c r="M150" i="32"/>
  <c r="U151" i="32"/>
  <c r="AM162" i="31"/>
  <c r="AL162" i="31"/>
  <c r="AK162" i="31"/>
  <c r="W163" i="31"/>
  <c r="S153" i="31"/>
  <c r="AD153" i="31"/>
  <c r="F153" i="31"/>
  <c r="R153" i="31"/>
  <c r="I153" i="31"/>
  <c r="B152" i="31"/>
  <c r="H152" i="31"/>
  <c r="A152" i="31"/>
  <c r="J152" i="31"/>
  <c r="M151" i="31"/>
  <c r="L151" i="31"/>
  <c r="Q152" i="31"/>
  <c r="U152" i="31"/>
  <c r="H153" i="29"/>
  <c r="B153" i="29"/>
  <c r="AM161" i="29"/>
  <c r="AL161" i="29"/>
  <c r="AK161" i="29"/>
  <c r="Q157" i="29"/>
  <c r="M156" i="29"/>
  <c r="A153" i="29"/>
  <c r="J153" i="29"/>
  <c r="I154" i="29"/>
  <c r="S154" i="29"/>
  <c r="AD154" i="29"/>
  <c r="F154" i="29"/>
  <c r="R154" i="29"/>
  <c r="S154" i="32"/>
  <c r="AD154" i="32"/>
  <c r="G154" i="32"/>
  <c r="C155" i="32"/>
  <c r="F154" i="32"/>
  <c r="R154" i="32"/>
  <c r="I154" i="32"/>
  <c r="H153" i="32"/>
  <c r="B153" i="32"/>
  <c r="A153" i="32"/>
  <c r="J153" i="32"/>
  <c r="C155" i="33"/>
  <c r="G154" i="33"/>
  <c r="S154" i="33"/>
  <c r="AD154" i="33"/>
  <c r="F154" i="33"/>
  <c r="R154" i="33"/>
  <c r="I154" i="33"/>
  <c r="H153" i="33"/>
  <c r="B153" i="33"/>
  <c r="AL163" i="33"/>
  <c r="AK163" i="33"/>
  <c r="AM163" i="33"/>
  <c r="W164" i="33"/>
  <c r="L154" i="33"/>
  <c r="Q155" i="33"/>
  <c r="M154" i="33"/>
  <c r="U155" i="33"/>
  <c r="A153" i="33"/>
  <c r="J153" i="33"/>
  <c r="AK162" i="32"/>
  <c r="AL162" i="32"/>
  <c r="AM162" i="32"/>
  <c r="W163" i="32"/>
  <c r="M151" i="32"/>
  <c r="L151" i="32"/>
  <c r="Q152" i="32"/>
  <c r="U152" i="32"/>
  <c r="M152" i="31"/>
  <c r="L152" i="31"/>
  <c r="Q153" i="31"/>
  <c r="U153" i="31"/>
  <c r="H153" i="31"/>
  <c r="B153" i="31"/>
  <c r="AK163" i="31"/>
  <c r="AM163" i="31"/>
  <c r="AL163" i="31"/>
  <c r="W164" i="31"/>
  <c r="A153" i="31"/>
  <c r="J153" i="31"/>
  <c r="I154" i="31"/>
  <c r="S154" i="31"/>
  <c r="AD154" i="31"/>
  <c r="F154" i="31"/>
  <c r="R154" i="31"/>
  <c r="M157" i="29"/>
  <c r="Q158" i="29"/>
  <c r="S155" i="29"/>
  <c r="AD155" i="29"/>
  <c r="F155" i="29"/>
  <c r="R155" i="29"/>
  <c r="I155" i="29"/>
  <c r="J154" i="29"/>
  <c r="A154" i="29"/>
  <c r="B154" i="29"/>
  <c r="H154" i="29"/>
  <c r="AM162" i="29"/>
  <c r="AL162" i="29"/>
  <c r="AK162" i="29"/>
  <c r="S155" i="32"/>
  <c r="AD155" i="32"/>
  <c r="G155" i="32"/>
  <c r="C156" i="32"/>
  <c r="I155" i="32"/>
  <c r="F155" i="32"/>
  <c r="R155" i="32"/>
  <c r="H154" i="32"/>
  <c r="B154" i="32"/>
  <c r="A154" i="32"/>
  <c r="J154" i="32"/>
  <c r="AK164" i="33"/>
  <c r="AM164" i="33"/>
  <c r="AL164" i="33"/>
  <c r="W165" i="33"/>
  <c r="M155" i="33"/>
  <c r="L155" i="33"/>
  <c r="Q156" i="33"/>
  <c r="U156" i="33"/>
  <c r="H154" i="33"/>
  <c r="B154" i="33"/>
  <c r="A154" i="33"/>
  <c r="J154" i="33"/>
  <c r="I155" i="33"/>
  <c r="C156" i="33"/>
  <c r="G155" i="33"/>
  <c r="S155" i="33"/>
  <c r="AD155" i="33"/>
  <c r="F155" i="33"/>
  <c r="R155" i="33"/>
  <c r="AK163" i="32"/>
  <c r="AM163" i="32"/>
  <c r="AL163" i="32"/>
  <c r="W164" i="32"/>
  <c r="M152" i="32"/>
  <c r="L152" i="32"/>
  <c r="Q153" i="32"/>
  <c r="U153" i="32"/>
  <c r="L153" i="31"/>
  <c r="Q154" i="31"/>
  <c r="M153" i="31"/>
  <c r="U154" i="31"/>
  <c r="A154" i="31"/>
  <c r="J154" i="31"/>
  <c r="H154" i="31"/>
  <c r="B154" i="31"/>
  <c r="S155" i="31"/>
  <c r="AD155" i="31"/>
  <c r="F155" i="31"/>
  <c r="R155" i="31"/>
  <c r="I155" i="31"/>
  <c r="AL164" i="31"/>
  <c r="AM164" i="31"/>
  <c r="AK164" i="31"/>
  <c r="W165" i="31"/>
  <c r="AK163" i="29"/>
  <c r="AM163" i="29"/>
  <c r="AL163" i="29"/>
  <c r="B155" i="29"/>
  <c r="H155" i="29"/>
  <c r="I156" i="29"/>
  <c r="S156" i="29"/>
  <c r="AD156" i="29"/>
  <c r="Q159" i="29"/>
  <c r="M158" i="29"/>
  <c r="J155" i="29"/>
  <c r="A155" i="29"/>
  <c r="J155" i="32"/>
  <c r="A155" i="32"/>
  <c r="S156" i="32"/>
  <c r="AD156" i="32"/>
  <c r="I156" i="32"/>
  <c r="G156" i="32"/>
  <c r="C157" i="32"/>
  <c r="B155" i="32"/>
  <c r="H155" i="32"/>
  <c r="A155" i="33"/>
  <c r="J155" i="33"/>
  <c r="AM165" i="33"/>
  <c r="AL165" i="33"/>
  <c r="AK165" i="33"/>
  <c r="W166" i="33"/>
  <c r="M156" i="33"/>
  <c r="L156" i="33"/>
  <c r="Q157" i="33"/>
  <c r="U157" i="33"/>
  <c r="H155" i="33"/>
  <c r="B155" i="33"/>
  <c r="G156" i="33"/>
  <c r="S156" i="33"/>
  <c r="AD156" i="33"/>
  <c r="I156" i="33"/>
  <c r="C157" i="33"/>
  <c r="AK164" i="32"/>
  <c r="AL164" i="32"/>
  <c r="AM164" i="32"/>
  <c r="W165" i="32"/>
  <c r="M153" i="32"/>
  <c r="L153" i="32"/>
  <c r="Q154" i="32"/>
  <c r="U154" i="32"/>
  <c r="AL165" i="31"/>
  <c r="AK165" i="31"/>
  <c r="AM165" i="31"/>
  <c r="W166" i="31"/>
  <c r="J155" i="31"/>
  <c r="A155" i="31"/>
  <c r="S156" i="31"/>
  <c r="AD156" i="31"/>
  <c r="I156" i="31"/>
  <c r="H155" i="31"/>
  <c r="B155" i="31"/>
  <c r="M154" i="31"/>
  <c r="L154" i="31"/>
  <c r="Q155" i="31"/>
  <c r="U155" i="31"/>
  <c r="A156" i="29"/>
  <c r="J156" i="29"/>
  <c r="AK164" i="29"/>
  <c r="AL164" i="29"/>
  <c r="AM164" i="29"/>
  <c r="S157" i="29"/>
  <c r="AD157" i="29"/>
  <c r="I157" i="29"/>
  <c r="H156" i="29"/>
  <c r="B156" i="29"/>
  <c r="M159" i="29"/>
  <c r="Q160" i="29"/>
  <c r="S157" i="32"/>
  <c r="AD157" i="32"/>
  <c r="C158" i="32"/>
  <c r="G157" i="32"/>
  <c r="I157" i="32"/>
  <c r="H156" i="32"/>
  <c r="B156" i="32"/>
  <c r="J156" i="32"/>
  <c r="A156" i="32"/>
  <c r="AK166" i="33"/>
  <c r="AM166" i="33"/>
  <c r="AL166" i="33"/>
  <c r="W167" i="33"/>
  <c r="B156" i="33"/>
  <c r="H156" i="33"/>
  <c r="I157" i="33"/>
  <c r="C158" i="33"/>
  <c r="G157" i="33"/>
  <c r="S157" i="33"/>
  <c r="AD157" i="33"/>
  <c r="J156" i="33"/>
  <c r="A156" i="33"/>
  <c r="M157" i="33"/>
  <c r="L157" i="33"/>
  <c r="Q158" i="33"/>
  <c r="U158" i="33"/>
  <c r="AL165" i="32"/>
  <c r="AK165" i="32"/>
  <c r="AM165" i="32"/>
  <c r="W166" i="32"/>
  <c r="L154" i="32"/>
  <c r="Q155" i="32"/>
  <c r="M154" i="32"/>
  <c r="U155" i="32"/>
  <c r="J156" i="31"/>
  <c r="A156" i="31"/>
  <c r="L155" i="31"/>
  <c r="Q156" i="31"/>
  <c r="M155" i="31"/>
  <c r="U156" i="31"/>
  <c r="H156" i="31"/>
  <c r="B156" i="31"/>
  <c r="AL166" i="31"/>
  <c r="AK166" i="31"/>
  <c r="AM166" i="31"/>
  <c r="W167" i="31"/>
  <c r="I157" i="31"/>
  <c r="S157" i="31"/>
  <c r="AD157" i="31"/>
  <c r="J157" i="29"/>
  <c r="A157" i="29"/>
  <c r="Q161" i="29"/>
  <c r="M160" i="29"/>
  <c r="AM165" i="29"/>
  <c r="AL165" i="29"/>
  <c r="AK165" i="29"/>
  <c r="B157" i="29"/>
  <c r="H157" i="29"/>
  <c r="I158" i="29"/>
  <c r="S158" i="29"/>
  <c r="AD158" i="29"/>
  <c r="A157" i="32"/>
  <c r="J157" i="32"/>
  <c r="B157" i="32"/>
  <c r="H157" i="32"/>
  <c r="C159" i="32"/>
  <c r="S158" i="32"/>
  <c r="AD158" i="32"/>
  <c r="I158" i="32"/>
  <c r="G158" i="32"/>
  <c r="G158" i="33"/>
  <c r="S158" i="33"/>
  <c r="AD158" i="33"/>
  <c r="I158" i="33"/>
  <c r="C159" i="33"/>
  <c r="AM167" i="33"/>
  <c r="AL167" i="33"/>
  <c r="AK167" i="33"/>
  <c r="W168" i="33"/>
  <c r="M158" i="33"/>
  <c r="L158" i="33"/>
  <c r="Q159" i="33"/>
  <c r="U159" i="33"/>
  <c r="A157" i="33"/>
  <c r="J157" i="33"/>
  <c r="B157" i="33"/>
  <c r="H157" i="33"/>
  <c r="AM166" i="32"/>
  <c r="AL166" i="32"/>
  <c r="AK166" i="32"/>
  <c r="W167" i="32"/>
  <c r="M155" i="32"/>
  <c r="L155" i="32"/>
  <c r="Q156" i="32"/>
  <c r="U156" i="32"/>
  <c r="A157" i="31"/>
  <c r="J157" i="31"/>
  <c r="S158" i="31"/>
  <c r="AD158" i="31"/>
  <c r="I158" i="31"/>
  <c r="H157" i="31"/>
  <c r="B157" i="31"/>
  <c r="AK167" i="31"/>
  <c r="AL167" i="31"/>
  <c r="AM167" i="31"/>
  <c r="W168" i="31"/>
  <c r="M156" i="31"/>
  <c r="L156" i="31"/>
  <c r="Q157" i="31"/>
  <c r="U157" i="31"/>
  <c r="M161" i="29"/>
  <c r="Q162" i="29"/>
  <c r="I159" i="29"/>
  <c r="S159" i="29"/>
  <c r="AD159" i="29"/>
  <c r="A158" i="29"/>
  <c r="J158" i="29"/>
  <c r="H158" i="29"/>
  <c r="B158" i="29"/>
  <c r="AL166" i="29"/>
  <c r="AK166" i="29"/>
  <c r="AM166" i="29"/>
  <c r="C160" i="32"/>
  <c r="I159" i="32"/>
  <c r="S159" i="32"/>
  <c r="AD159" i="32"/>
  <c r="G159" i="32"/>
  <c r="B158" i="32"/>
  <c r="H158" i="32"/>
  <c r="A158" i="32"/>
  <c r="J158" i="32"/>
  <c r="AK168" i="33"/>
  <c r="AM168" i="33"/>
  <c r="AL168" i="33"/>
  <c r="W169" i="33"/>
  <c r="I159" i="33"/>
  <c r="C160" i="33"/>
  <c r="G159" i="33"/>
  <c r="S159" i="33"/>
  <c r="AD159" i="33"/>
  <c r="M159" i="33"/>
  <c r="L159" i="33"/>
  <c r="Q160" i="33"/>
  <c r="U160" i="33"/>
  <c r="J158" i="33"/>
  <c r="A158" i="33"/>
  <c r="B158" i="33"/>
  <c r="H158" i="33"/>
  <c r="AL167" i="32"/>
  <c r="AK167" i="32"/>
  <c r="AM167" i="32"/>
  <c r="W168" i="32"/>
  <c r="M156" i="32"/>
  <c r="L156" i="32"/>
  <c r="Q157" i="32"/>
  <c r="U157" i="32"/>
  <c r="AK168" i="31"/>
  <c r="AM168" i="31"/>
  <c r="AL168" i="31"/>
  <c r="W169" i="31"/>
  <c r="J158" i="31"/>
  <c r="A158" i="31"/>
  <c r="B158" i="31"/>
  <c r="H158" i="31"/>
  <c r="L157" i="31"/>
  <c r="Q158" i="31"/>
  <c r="M157" i="31"/>
  <c r="U158" i="31"/>
  <c r="I159" i="31"/>
  <c r="S159" i="31"/>
  <c r="AD159" i="31"/>
  <c r="J159" i="29"/>
  <c r="A159" i="29"/>
  <c r="AM167" i="29"/>
  <c r="AL167" i="29"/>
  <c r="AK167" i="29"/>
  <c r="I160" i="29"/>
  <c r="S160" i="29"/>
  <c r="AD160" i="29"/>
  <c r="Q163" i="29"/>
  <c r="M162" i="29"/>
  <c r="B159" i="29"/>
  <c r="H159" i="29"/>
  <c r="B159" i="32"/>
  <c r="H159" i="32"/>
  <c r="A159" i="32"/>
  <c r="J159" i="32"/>
  <c r="G160" i="32"/>
  <c r="C161" i="32"/>
  <c r="I160" i="32"/>
  <c r="S160" i="32"/>
  <c r="AD160" i="32"/>
  <c r="AL169" i="33"/>
  <c r="AK169" i="33"/>
  <c r="AM169" i="33"/>
  <c r="W170" i="33"/>
  <c r="M160" i="33"/>
  <c r="L160" i="33"/>
  <c r="Q161" i="33"/>
  <c r="U161" i="33"/>
  <c r="B159" i="33"/>
  <c r="H159" i="33"/>
  <c r="G160" i="33"/>
  <c r="S160" i="33"/>
  <c r="AD160" i="33"/>
  <c r="I160" i="33"/>
  <c r="C161" i="33"/>
  <c r="A159" i="33"/>
  <c r="J159" i="33"/>
  <c r="AM168" i="32"/>
  <c r="AK168" i="32"/>
  <c r="AL168" i="32"/>
  <c r="W169" i="32"/>
  <c r="M157" i="32"/>
  <c r="L157" i="32"/>
  <c r="Q158" i="32"/>
  <c r="U158" i="32"/>
  <c r="H159" i="31"/>
  <c r="B159" i="31"/>
  <c r="M158" i="31"/>
  <c r="L158" i="31"/>
  <c r="Q159" i="31"/>
  <c r="U159" i="31"/>
  <c r="AM169" i="31"/>
  <c r="AK169" i="31"/>
  <c r="AL169" i="31"/>
  <c r="W170" i="31"/>
  <c r="S160" i="31"/>
  <c r="AD160" i="31"/>
  <c r="I160" i="31"/>
  <c r="A159" i="31"/>
  <c r="J159" i="31"/>
  <c r="I161" i="29"/>
  <c r="S161" i="29"/>
  <c r="AD161" i="29"/>
  <c r="H160" i="29"/>
  <c r="B160" i="29"/>
  <c r="AL168" i="29"/>
  <c r="AM168" i="29"/>
  <c r="AK168" i="29"/>
  <c r="M163" i="29"/>
  <c r="Q164" i="29"/>
  <c r="A160" i="29"/>
  <c r="J160" i="29"/>
  <c r="A160" i="32"/>
  <c r="J160" i="32"/>
  <c r="C162" i="32"/>
  <c r="I161" i="32"/>
  <c r="G161" i="32"/>
  <c r="S161" i="32"/>
  <c r="AD161" i="32"/>
  <c r="H160" i="32"/>
  <c r="B160" i="32"/>
  <c r="J160" i="33"/>
  <c r="A160" i="33"/>
  <c r="AL170" i="33"/>
  <c r="AM170" i="33"/>
  <c r="AK170" i="33"/>
  <c r="W171" i="33"/>
  <c r="M161" i="33"/>
  <c r="L161" i="33"/>
  <c r="Q162" i="33"/>
  <c r="U162" i="33"/>
  <c r="B160" i="33"/>
  <c r="H160" i="33"/>
  <c r="I161" i="33"/>
  <c r="C162" i="33"/>
  <c r="G161" i="33"/>
  <c r="S161" i="33"/>
  <c r="AD161" i="33"/>
  <c r="M158" i="32"/>
  <c r="L158" i="32"/>
  <c r="Q159" i="32"/>
  <c r="U159" i="32"/>
  <c r="AM169" i="32"/>
  <c r="AL169" i="32"/>
  <c r="AK169" i="32"/>
  <c r="W170" i="32"/>
  <c r="J160" i="31"/>
  <c r="A160" i="31"/>
  <c r="B160" i="31"/>
  <c r="H160" i="31"/>
  <c r="AL170" i="31"/>
  <c r="AK170" i="31"/>
  <c r="AM170" i="31"/>
  <c r="W171" i="31"/>
  <c r="I161" i="31"/>
  <c r="S161" i="31"/>
  <c r="AD161" i="31"/>
  <c r="L159" i="31"/>
  <c r="Q160" i="31"/>
  <c r="M159" i="31"/>
  <c r="U160" i="31"/>
  <c r="S162" i="29"/>
  <c r="AD162" i="29"/>
  <c r="I162" i="29"/>
  <c r="B161" i="29"/>
  <c r="H161" i="29"/>
  <c r="AK169" i="29"/>
  <c r="AM169" i="29"/>
  <c r="AL169" i="29"/>
  <c r="Q165" i="29"/>
  <c r="M164" i="29"/>
  <c r="J161" i="29"/>
  <c r="A161" i="29"/>
  <c r="B161" i="32"/>
  <c r="H161" i="32"/>
  <c r="A161" i="32"/>
  <c r="J161" i="32"/>
  <c r="I162" i="32"/>
  <c r="G162" i="32"/>
  <c r="C163" i="32"/>
  <c r="S162" i="32"/>
  <c r="AD162" i="32"/>
  <c r="B161" i="33"/>
  <c r="H161" i="33"/>
  <c r="A161" i="33"/>
  <c r="J161" i="33"/>
  <c r="AK171" i="33"/>
  <c r="AM171" i="33"/>
  <c r="AL171" i="33"/>
  <c r="W172" i="33"/>
  <c r="G162" i="33"/>
  <c r="S162" i="33"/>
  <c r="AD162" i="33"/>
  <c r="I162" i="33"/>
  <c r="C163" i="33"/>
  <c r="M162" i="33"/>
  <c r="L162" i="33"/>
  <c r="Q163" i="33"/>
  <c r="U163" i="33"/>
  <c r="M159" i="32"/>
  <c r="L159" i="32"/>
  <c r="Q160" i="32"/>
  <c r="U160" i="32"/>
  <c r="AM170" i="32"/>
  <c r="AK170" i="32"/>
  <c r="AL170" i="32"/>
  <c r="W171" i="32"/>
  <c r="AM171" i="31"/>
  <c r="AK171" i="31"/>
  <c r="AL171" i="31"/>
  <c r="W172" i="31"/>
  <c r="L160" i="31"/>
  <c r="Q161" i="31"/>
  <c r="M160" i="31"/>
  <c r="U161" i="31"/>
  <c r="H161" i="31"/>
  <c r="B161" i="31"/>
  <c r="S162" i="31"/>
  <c r="AD162" i="31"/>
  <c r="I162" i="31"/>
  <c r="A161" i="31"/>
  <c r="J161" i="31"/>
  <c r="A162" i="29"/>
  <c r="J162" i="29"/>
  <c r="I163" i="29"/>
  <c r="S163" i="29"/>
  <c r="AD163" i="29"/>
  <c r="AM170" i="29"/>
  <c r="AK170" i="29"/>
  <c r="AL170" i="29"/>
  <c r="M165" i="29"/>
  <c r="Q166" i="29"/>
  <c r="H162" i="29"/>
  <c r="B162" i="29"/>
  <c r="I163" i="32"/>
  <c r="S163" i="32"/>
  <c r="AD163" i="32"/>
  <c r="C164" i="32"/>
  <c r="G163" i="32"/>
  <c r="B162" i="32"/>
  <c r="H162" i="32"/>
  <c r="J162" i="32"/>
  <c r="A162" i="32"/>
  <c r="M163" i="33"/>
  <c r="L163" i="33"/>
  <c r="Q164" i="33"/>
  <c r="U164" i="33"/>
  <c r="J162" i="33"/>
  <c r="A162" i="33"/>
  <c r="I163" i="33"/>
  <c r="C164" i="33"/>
  <c r="G163" i="33"/>
  <c r="S163" i="33"/>
  <c r="AD163" i="33"/>
  <c r="AL172" i="33"/>
  <c r="AK172" i="33"/>
  <c r="AM172" i="33"/>
  <c r="W173" i="33"/>
  <c r="B162" i="33"/>
  <c r="H162" i="33"/>
  <c r="L160" i="32"/>
  <c r="Q161" i="32"/>
  <c r="M160" i="32"/>
  <c r="U161" i="32"/>
  <c r="AL171" i="32"/>
  <c r="AM171" i="32"/>
  <c r="AK171" i="32"/>
  <c r="W172" i="32"/>
  <c r="H162" i="31"/>
  <c r="B162" i="31"/>
  <c r="AM172" i="31"/>
  <c r="AL172" i="31"/>
  <c r="AK172" i="31"/>
  <c r="W173" i="31"/>
  <c r="L161" i="31"/>
  <c r="Q162" i="31"/>
  <c r="M161" i="31"/>
  <c r="U162" i="31"/>
  <c r="S163" i="31"/>
  <c r="AD163" i="31"/>
  <c r="I163" i="31"/>
  <c r="J162" i="31"/>
  <c r="A162" i="31"/>
  <c r="S164" i="29"/>
  <c r="AD164" i="29"/>
  <c r="I164" i="29"/>
  <c r="A163" i="29"/>
  <c r="J163" i="29"/>
  <c r="AM171" i="29"/>
  <c r="AK171" i="29"/>
  <c r="AL171" i="29"/>
  <c r="B163" i="29"/>
  <c r="H163" i="29"/>
  <c r="Q167" i="29"/>
  <c r="M166" i="29"/>
  <c r="H163" i="32"/>
  <c r="B163" i="32"/>
  <c r="G164" i="32"/>
  <c r="C165" i="32"/>
  <c r="S164" i="32"/>
  <c r="AD164" i="32"/>
  <c r="I164" i="32"/>
  <c r="A163" i="32"/>
  <c r="J163" i="32"/>
  <c r="G164" i="33"/>
  <c r="S164" i="33"/>
  <c r="AD164" i="33"/>
  <c r="I164" i="33"/>
  <c r="C165" i="33"/>
  <c r="M164" i="33"/>
  <c r="L164" i="33"/>
  <c r="Q165" i="33"/>
  <c r="U165" i="33"/>
  <c r="A163" i="33"/>
  <c r="J163" i="33"/>
  <c r="B163" i="33"/>
  <c r="H163" i="33"/>
  <c r="AK173" i="33"/>
  <c r="AM173" i="33"/>
  <c r="AL173" i="33"/>
  <c r="W174" i="33"/>
  <c r="AM172" i="32"/>
  <c r="AK172" i="32"/>
  <c r="AL172" i="32"/>
  <c r="W173" i="32"/>
  <c r="L161" i="32"/>
  <c r="Q162" i="32"/>
  <c r="M161" i="32"/>
  <c r="U162" i="32"/>
  <c r="A163" i="31"/>
  <c r="J163" i="31"/>
  <c r="H163" i="31"/>
  <c r="B163" i="31"/>
  <c r="M162" i="31"/>
  <c r="L162" i="31"/>
  <c r="Q163" i="31"/>
  <c r="U163" i="31"/>
  <c r="S164" i="31"/>
  <c r="AD164" i="31"/>
  <c r="I164" i="31"/>
  <c r="AM173" i="31"/>
  <c r="AK173" i="31"/>
  <c r="AL173" i="31"/>
  <c r="W174" i="31"/>
  <c r="J164" i="29"/>
  <c r="A164" i="29"/>
  <c r="M167" i="29"/>
  <c r="Q168" i="29"/>
  <c r="I165" i="29"/>
  <c r="S165" i="29"/>
  <c r="AD165" i="29"/>
  <c r="AM172" i="29"/>
  <c r="AK172" i="29"/>
  <c r="AL172" i="29"/>
  <c r="H164" i="29"/>
  <c r="B164" i="29"/>
  <c r="I165" i="32"/>
  <c r="S165" i="32"/>
  <c r="AD165" i="32"/>
  <c r="C166" i="32"/>
  <c r="G165" i="32"/>
  <c r="B164" i="32"/>
  <c r="H164" i="32"/>
  <c r="J164" i="32"/>
  <c r="A164" i="32"/>
  <c r="AL174" i="33"/>
  <c r="AK174" i="33"/>
  <c r="AM174" i="33"/>
  <c r="W175" i="33"/>
  <c r="M165" i="33"/>
  <c r="L165" i="33"/>
  <c r="Q166" i="33"/>
  <c r="U166" i="33"/>
  <c r="J164" i="33"/>
  <c r="A164" i="33"/>
  <c r="I165" i="33"/>
  <c r="C166" i="33"/>
  <c r="G165" i="33"/>
  <c r="S165" i="33"/>
  <c r="AD165" i="33"/>
  <c r="B164" i="33"/>
  <c r="H164" i="33"/>
  <c r="AK173" i="32"/>
  <c r="AM173" i="32"/>
  <c r="AL173" i="32"/>
  <c r="W174" i="32"/>
  <c r="M162" i="32"/>
  <c r="L162" i="32"/>
  <c r="Q163" i="32"/>
  <c r="U163" i="32"/>
  <c r="H164" i="31"/>
  <c r="B164" i="31"/>
  <c r="S165" i="31"/>
  <c r="AD165" i="31"/>
  <c r="I165" i="31"/>
  <c r="AK174" i="31"/>
  <c r="AM174" i="31"/>
  <c r="AL174" i="31"/>
  <c r="W175" i="31"/>
  <c r="L163" i="31"/>
  <c r="Q164" i="31"/>
  <c r="M163" i="31"/>
  <c r="U164" i="31"/>
  <c r="J164" i="31"/>
  <c r="A164" i="31"/>
  <c r="AM173" i="29"/>
  <c r="AL173" i="29"/>
  <c r="AK173" i="29"/>
  <c r="S166" i="29"/>
  <c r="AD166" i="29"/>
  <c r="I166" i="29"/>
  <c r="A165" i="29"/>
  <c r="J165" i="29"/>
  <c r="B165" i="29"/>
  <c r="H165" i="29"/>
  <c r="M168" i="29"/>
  <c r="Q169" i="29"/>
  <c r="J165" i="32"/>
  <c r="A165" i="32"/>
  <c r="H165" i="32"/>
  <c r="B165" i="32"/>
  <c r="C167" i="32"/>
  <c r="S166" i="32"/>
  <c r="AD166" i="32"/>
  <c r="I166" i="32"/>
  <c r="G166" i="32"/>
  <c r="B165" i="33"/>
  <c r="H165" i="33"/>
  <c r="AM175" i="33"/>
  <c r="AL175" i="33"/>
  <c r="AK175" i="33"/>
  <c r="W176" i="33"/>
  <c r="G166" i="33"/>
  <c r="S166" i="33"/>
  <c r="AD166" i="33"/>
  <c r="I166" i="33"/>
  <c r="C167" i="33"/>
  <c r="A165" i="33"/>
  <c r="J165" i="33"/>
  <c r="M166" i="33"/>
  <c r="L166" i="33"/>
  <c r="Q167" i="33"/>
  <c r="U167" i="33"/>
  <c r="AK174" i="32"/>
  <c r="AM174" i="32"/>
  <c r="AL174" i="32"/>
  <c r="W175" i="32"/>
  <c r="L163" i="32"/>
  <c r="Q164" i="32"/>
  <c r="M163" i="32"/>
  <c r="U164" i="32"/>
  <c r="M164" i="31"/>
  <c r="L164" i="31"/>
  <c r="Q165" i="31"/>
  <c r="U165" i="31"/>
  <c r="A165" i="31"/>
  <c r="J165" i="31"/>
  <c r="I166" i="31"/>
  <c r="S166" i="31"/>
  <c r="AD166" i="31"/>
  <c r="AK175" i="31"/>
  <c r="AM175" i="31"/>
  <c r="AL175" i="31"/>
  <c r="W176" i="31"/>
  <c r="H165" i="31"/>
  <c r="B165" i="31"/>
  <c r="J166" i="29"/>
  <c r="A166" i="29"/>
  <c r="AM174" i="29"/>
  <c r="AK174" i="29"/>
  <c r="AL174" i="29"/>
  <c r="Q170" i="29"/>
  <c r="M169" i="29"/>
  <c r="I167" i="29"/>
  <c r="S167" i="29"/>
  <c r="AD167" i="29"/>
  <c r="H166" i="29"/>
  <c r="B166" i="29"/>
  <c r="B166" i="32"/>
  <c r="H166" i="32"/>
  <c r="A166" i="32"/>
  <c r="J166" i="32"/>
  <c r="S167" i="32"/>
  <c r="AD167" i="32"/>
  <c r="C168" i="32"/>
  <c r="G167" i="32"/>
  <c r="I167" i="32"/>
  <c r="M167" i="33"/>
  <c r="L167" i="33"/>
  <c r="Q168" i="33"/>
  <c r="U168" i="33"/>
  <c r="B166" i="33"/>
  <c r="H166" i="33"/>
  <c r="I167" i="33"/>
  <c r="C168" i="33"/>
  <c r="G167" i="33"/>
  <c r="S167" i="33"/>
  <c r="AD167" i="33"/>
  <c r="AK176" i="33"/>
  <c r="AM176" i="33"/>
  <c r="AL176" i="33"/>
  <c r="W177" i="33"/>
  <c r="J166" i="33"/>
  <c r="A166" i="33"/>
  <c r="AL175" i="32"/>
  <c r="AK175" i="32"/>
  <c r="AM175" i="32"/>
  <c r="W176" i="32"/>
  <c r="M164" i="32"/>
  <c r="L164" i="32"/>
  <c r="Q165" i="32"/>
  <c r="U165" i="32"/>
  <c r="S167" i="31"/>
  <c r="AD167" i="31"/>
  <c r="I167" i="31"/>
  <c r="AM176" i="31"/>
  <c r="AK176" i="31"/>
  <c r="AL176" i="31"/>
  <c r="W177" i="31"/>
  <c r="A166" i="31"/>
  <c r="J166" i="31"/>
  <c r="L165" i="31"/>
  <c r="Q166" i="31"/>
  <c r="M165" i="31"/>
  <c r="U166" i="31"/>
  <c r="B166" i="31"/>
  <c r="H166" i="31"/>
  <c r="B167" i="29"/>
  <c r="H167" i="29"/>
  <c r="S168" i="29"/>
  <c r="AD168" i="29"/>
  <c r="I168" i="29"/>
  <c r="A167" i="29"/>
  <c r="J167" i="29"/>
  <c r="AM175" i="29"/>
  <c r="AL175" i="29"/>
  <c r="AK175" i="29"/>
  <c r="M170" i="29"/>
  <c r="Q171" i="29"/>
  <c r="A167" i="32"/>
  <c r="J167" i="32"/>
  <c r="B167" i="32"/>
  <c r="H167" i="32"/>
  <c r="C169" i="32"/>
  <c r="S168" i="32"/>
  <c r="AD168" i="32"/>
  <c r="I168" i="32"/>
  <c r="G168" i="32"/>
  <c r="B167" i="33"/>
  <c r="H167" i="33"/>
  <c r="S168" i="33"/>
  <c r="AD168" i="33"/>
  <c r="G168" i="33"/>
  <c r="I168" i="33"/>
  <c r="C169" i="33"/>
  <c r="M168" i="33"/>
  <c r="L168" i="33"/>
  <c r="Q169" i="33"/>
  <c r="U169" i="33"/>
  <c r="A167" i="33"/>
  <c r="J167" i="33"/>
  <c r="AM177" i="33"/>
  <c r="AL177" i="33"/>
  <c r="AK177" i="33"/>
  <c r="W178" i="33"/>
  <c r="AM176" i="32"/>
  <c r="AK176" i="32"/>
  <c r="AL176" i="32"/>
  <c r="W177" i="32"/>
  <c r="L165" i="32"/>
  <c r="Q166" i="32"/>
  <c r="M165" i="32"/>
  <c r="U166" i="32"/>
  <c r="AL177" i="31"/>
  <c r="AM177" i="31"/>
  <c r="AK177" i="31"/>
  <c r="W178" i="31"/>
  <c r="J167" i="31"/>
  <c r="A167" i="31"/>
  <c r="I168" i="31"/>
  <c r="S168" i="31"/>
  <c r="AD168" i="31"/>
  <c r="M166" i="31"/>
  <c r="L166" i="31"/>
  <c r="Q167" i="31"/>
  <c r="U167" i="31"/>
  <c r="H167" i="31"/>
  <c r="B167" i="31"/>
  <c r="AL176" i="29"/>
  <c r="AK176" i="29"/>
  <c r="AM176" i="29"/>
  <c r="S169" i="29"/>
  <c r="AD169" i="29"/>
  <c r="I169" i="29"/>
  <c r="Q172" i="29"/>
  <c r="M171" i="29"/>
  <c r="H168" i="29"/>
  <c r="B168" i="29"/>
  <c r="J168" i="29"/>
  <c r="A168" i="29"/>
  <c r="S169" i="32"/>
  <c r="AD169" i="32"/>
  <c r="C170" i="32"/>
  <c r="G169" i="32"/>
  <c r="I169" i="32"/>
  <c r="B168" i="32"/>
  <c r="H168" i="32"/>
  <c r="A168" i="32"/>
  <c r="J168" i="32"/>
  <c r="B168" i="33"/>
  <c r="H168" i="33"/>
  <c r="AM178" i="33"/>
  <c r="AL178" i="33"/>
  <c r="AK178" i="33"/>
  <c r="W179" i="33"/>
  <c r="C170" i="33"/>
  <c r="I169" i="33"/>
  <c r="S169" i="33"/>
  <c r="AD169" i="33"/>
  <c r="G169" i="33"/>
  <c r="L169" i="33"/>
  <c r="Q170" i="33"/>
  <c r="M169" i="33"/>
  <c r="U170" i="33"/>
  <c r="J168" i="33"/>
  <c r="A168" i="33"/>
  <c r="AL177" i="32"/>
  <c r="AM177" i="32"/>
  <c r="AK177" i="32"/>
  <c r="W178" i="32"/>
  <c r="M166" i="32"/>
  <c r="L166" i="32"/>
  <c r="Q167" i="32"/>
  <c r="U167" i="32"/>
  <c r="S169" i="31"/>
  <c r="AD169" i="31"/>
  <c r="I169" i="31"/>
  <c r="AM178" i="31"/>
  <c r="AL178" i="31"/>
  <c r="AK178" i="31"/>
  <c r="W179" i="31"/>
  <c r="L167" i="31"/>
  <c r="Q168" i="31"/>
  <c r="M167" i="31"/>
  <c r="U168" i="31"/>
  <c r="A168" i="31"/>
  <c r="J168" i="31"/>
  <c r="B168" i="31"/>
  <c r="H168" i="31"/>
  <c r="J169" i="29"/>
  <c r="A169" i="29"/>
  <c r="AK177" i="29"/>
  <c r="AM177" i="29"/>
  <c r="AL177" i="29"/>
  <c r="M172" i="29"/>
  <c r="Q173" i="29"/>
  <c r="I170" i="29"/>
  <c r="S170" i="29"/>
  <c r="AD170" i="29"/>
  <c r="B169" i="29"/>
  <c r="H169" i="29"/>
  <c r="A169" i="32"/>
  <c r="J169" i="32"/>
  <c r="B169" i="32"/>
  <c r="H169" i="32"/>
  <c r="C171" i="32"/>
  <c r="S170" i="32"/>
  <c r="AD170" i="32"/>
  <c r="I170" i="32"/>
  <c r="G170" i="32"/>
  <c r="AL179" i="33"/>
  <c r="AK179" i="33"/>
  <c r="AM179" i="33"/>
  <c r="W180" i="33"/>
  <c r="A169" i="33"/>
  <c r="J169" i="33"/>
  <c r="C171" i="33"/>
  <c r="S170" i="33"/>
  <c r="AD170" i="33"/>
  <c r="G170" i="33"/>
  <c r="I170" i="33"/>
  <c r="H169" i="33"/>
  <c r="B169" i="33"/>
  <c r="M170" i="33"/>
  <c r="L170" i="33"/>
  <c r="Q171" i="33"/>
  <c r="U171" i="33"/>
  <c r="AK178" i="32"/>
  <c r="AM178" i="32"/>
  <c r="AL178" i="32"/>
  <c r="W179" i="32"/>
  <c r="L167" i="32"/>
  <c r="Q168" i="32"/>
  <c r="M167" i="32"/>
  <c r="U168" i="32"/>
  <c r="AK179" i="31"/>
  <c r="AM179" i="31"/>
  <c r="AL179" i="31"/>
  <c r="W180" i="31"/>
  <c r="J169" i="31"/>
  <c r="A169" i="31"/>
  <c r="M168" i="31"/>
  <c r="L168" i="31"/>
  <c r="Q169" i="31"/>
  <c r="U169" i="31"/>
  <c r="I170" i="31"/>
  <c r="S170" i="31"/>
  <c r="AD170" i="31"/>
  <c r="H169" i="31"/>
  <c r="B169" i="31"/>
  <c r="B170" i="29"/>
  <c r="H170" i="29"/>
  <c r="S171" i="29"/>
  <c r="AD171" i="29"/>
  <c r="I171" i="29"/>
  <c r="J170" i="29"/>
  <c r="A170" i="29"/>
  <c r="AK178" i="29"/>
  <c r="AM178" i="29"/>
  <c r="AL178" i="29"/>
  <c r="Q174" i="29"/>
  <c r="M173" i="29"/>
  <c r="S171" i="32"/>
  <c r="AD171" i="32"/>
  <c r="C172" i="32"/>
  <c r="G171" i="32"/>
  <c r="I171" i="32"/>
  <c r="B170" i="32"/>
  <c r="H170" i="32"/>
  <c r="A170" i="32"/>
  <c r="J170" i="32"/>
  <c r="AK180" i="33"/>
  <c r="AM180" i="33"/>
  <c r="AL180" i="33"/>
  <c r="W181" i="33"/>
  <c r="M171" i="33"/>
  <c r="L171" i="33"/>
  <c r="Q172" i="33"/>
  <c r="U172" i="33"/>
  <c r="G171" i="33"/>
  <c r="S171" i="33"/>
  <c r="AD171" i="33"/>
  <c r="I171" i="33"/>
  <c r="C172" i="33"/>
  <c r="J170" i="33"/>
  <c r="A170" i="33"/>
  <c r="B170" i="33"/>
  <c r="H170" i="33"/>
  <c r="AK179" i="32"/>
  <c r="AM179" i="32"/>
  <c r="AL179" i="32"/>
  <c r="W180" i="32"/>
  <c r="M168" i="32"/>
  <c r="L168" i="32"/>
  <c r="Q169" i="32"/>
  <c r="U169" i="32"/>
  <c r="AM180" i="31"/>
  <c r="AK180" i="31"/>
  <c r="AL180" i="31"/>
  <c r="W181" i="31"/>
  <c r="B170" i="31"/>
  <c r="H170" i="31"/>
  <c r="S171" i="31"/>
  <c r="AD171" i="31"/>
  <c r="C172" i="31"/>
  <c r="I171" i="31"/>
  <c r="L169" i="31"/>
  <c r="Q170" i="31"/>
  <c r="M169" i="31"/>
  <c r="U170" i="31"/>
  <c r="A170" i="31"/>
  <c r="J170" i="31"/>
  <c r="AL179" i="29"/>
  <c r="AK179" i="29"/>
  <c r="AM179" i="29"/>
  <c r="I172" i="29"/>
  <c r="S172" i="29"/>
  <c r="AD172" i="29"/>
  <c r="M174" i="29"/>
  <c r="Q175" i="29"/>
  <c r="B171" i="29"/>
  <c r="H171" i="29"/>
  <c r="J171" i="29"/>
  <c r="A171" i="29"/>
  <c r="C173" i="32"/>
  <c r="S172" i="32"/>
  <c r="AD172" i="32"/>
  <c r="I172" i="32"/>
  <c r="G172" i="32"/>
  <c r="A171" i="32"/>
  <c r="J171" i="32"/>
  <c r="B171" i="32"/>
  <c r="H171" i="32"/>
  <c r="B171" i="33"/>
  <c r="H171" i="33"/>
  <c r="AK181" i="33"/>
  <c r="AM181" i="33"/>
  <c r="AL181" i="33"/>
  <c r="W182" i="33"/>
  <c r="I172" i="33"/>
  <c r="C173" i="33"/>
  <c r="G172" i="33"/>
  <c r="S172" i="33"/>
  <c r="AD172" i="33"/>
  <c r="M172" i="33"/>
  <c r="L172" i="33"/>
  <c r="Q173" i="33"/>
  <c r="U173" i="33"/>
  <c r="J171" i="33"/>
  <c r="A171" i="33"/>
  <c r="AM180" i="32"/>
  <c r="AL180" i="32"/>
  <c r="AK180" i="32"/>
  <c r="W181" i="32"/>
  <c r="L169" i="32"/>
  <c r="Q170" i="32"/>
  <c r="M169" i="32"/>
  <c r="U170" i="32"/>
  <c r="AL181" i="31"/>
  <c r="AK181" i="31"/>
  <c r="AM181" i="31"/>
  <c r="W182" i="31"/>
  <c r="J171" i="31"/>
  <c r="A171" i="31"/>
  <c r="H171" i="31"/>
  <c r="B171" i="31"/>
  <c r="M170" i="31"/>
  <c r="L170" i="31"/>
  <c r="Q171" i="31"/>
  <c r="U171" i="31"/>
  <c r="I172" i="31"/>
  <c r="C173" i="31"/>
  <c r="S172" i="31"/>
  <c r="AD172" i="31"/>
  <c r="G172" i="31"/>
  <c r="J172" i="29"/>
  <c r="A172" i="29"/>
  <c r="AM180" i="29"/>
  <c r="AL180" i="29"/>
  <c r="AK180" i="29"/>
  <c r="M175" i="29"/>
  <c r="Q176" i="29"/>
  <c r="B172" i="29"/>
  <c r="H172" i="29"/>
  <c r="S173" i="29"/>
  <c r="AD173" i="29"/>
  <c r="I173" i="29"/>
  <c r="C174" i="32"/>
  <c r="G173" i="32"/>
  <c r="S173" i="32"/>
  <c r="AD173" i="32"/>
  <c r="I173" i="32"/>
  <c r="B172" i="32"/>
  <c r="H172" i="32"/>
  <c r="A172" i="32"/>
  <c r="J172" i="32"/>
  <c r="G173" i="33"/>
  <c r="S173" i="33"/>
  <c r="AD173" i="33"/>
  <c r="I173" i="33"/>
  <c r="C174" i="33"/>
  <c r="A172" i="33"/>
  <c r="J172" i="33"/>
  <c r="AL182" i="33"/>
  <c r="AM182" i="33"/>
  <c r="AK182" i="33"/>
  <c r="W183" i="33"/>
  <c r="M173" i="33"/>
  <c r="L173" i="33"/>
  <c r="Q174" i="33"/>
  <c r="U174" i="33"/>
  <c r="B172" i="33"/>
  <c r="H172" i="33"/>
  <c r="AM181" i="32"/>
  <c r="AL181" i="32"/>
  <c r="AK181" i="32"/>
  <c r="W182" i="32"/>
  <c r="M170" i="32"/>
  <c r="L170" i="32"/>
  <c r="Q171" i="32"/>
  <c r="U171" i="32"/>
  <c r="A172" i="31"/>
  <c r="J172" i="31"/>
  <c r="AL182" i="31"/>
  <c r="AM182" i="31"/>
  <c r="AK182" i="31"/>
  <c r="W183" i="31"/>
  <c r="B172" i="31"/>
  <c r="H172" i="31"/>
  <c r="L171" i="31"/>
  <c r="Q172" i="31"/>
  <c r="M171" i="31"/>
  <c r="U172" i="31"/>
  <c r="C174" i="31"/>
  <c r="G173" i="31"/>
  <c r="S173" i="31"/>
  <c r="AD173" i="31"/>
  <c r="I173" i="31"/>
  <c r="B173" i="29"/>
  <c r="H173" i="29"/>
  <c r="J173" i="29"/>
  <c r="A173" i="29"/>
  <c r="AL181" i="29"/>
  <c r="AK181" i="29"/>
  <c r="AM181" i="29"/>
  <c r="I174" i="29"/>
  <c r="S174" i="29"/>
  <c r="AD174" i="29"/>
  <c r="Q177" i="29"/>
  <c r="M176" i="29"/>
  <c r="B173" i="32"/>
  <c r="H173" i="32"/>
  <c r="C175" i="32"/>
  <c r="I174" i="32"/>
  <c r="S174" i="32"/>
  <c r="AD174" i="32"/>
  <c r="G174" i="32"/>
  <c r="A173" i="32"/>
  <c r="J173" i="32"/>
  <c r="I174" i="33"/>
  <c r="C175" i="33"/>
  <c r="G174" i="33"/>
  <c r="S174" i="33"/>
  <c r="AD174" i="33"/>
  <c r="J173" i="33"/>
  <c r="A173" i="33"/>
  <c r="AK183" i="33"/>
  <c r="AL183" i="33"/>
  <c r="AM183" i="33"/>
  <c r="W184" i="33"/>
  <c r="M174" i="33"/>
  <c r="L174" i="33"/>
  <c r="Q175" i="33"/>
  <c r="U175" i="33"/>
  <c r="B173" i="33"/>
  <c r="H173" i="33"/>
  <c r="L171" i="32"/>
  <c r="Q172" i="32"/>
  <c r="M171" i="32"/>
  <c r="U172" i="32"/>
  <c r="AL182" i="32"/>
  <c r="AK182" i="32"/>
  <c r="AM182" i="32"/>
  <c r="W183" i="32"/>
  <c r="S174" i="31"/>
  <c r="AD174" i="31"/>
  <c r="I174" i="31"/>
  <c r="C175" i="31"/>
  <c r="G174" i="31"/>
  <c r="H173" i="31"/>
  <c r="B173" i="31"/>
  <c r="J173" i="31"/>
  <c r="A173" i="31"/>
  <c r="M172" i="31"/>
  <c r="L172" i="31"/>
  <c r="Q173" i="31"/>
  <c r="U173" i="31"/>
  <c r="AK183" i="31"/>
  <c r="AL183" i="31"/>
  <c r="AM183" i="31"/>
  <c r="W184" i="31"/>
  <c r="AK182" i="29"/>
  <c r="AM182" i="29"/>
  <c r="AL182" i="29"/>
  <c r="M177" i="29"/>
  <c r="Q178" i="29"/>
  <c r="B174" i="29"/>
  <c r="H174" i="29"/>
  <c r="S175" i="29"/>
  <c r="AD175" i="29"/>
  <c r="I175" i="29"/>
  <c r="J174" i="29"/>
  <c r="A174" i="29"/>
  <c r="B174" i="32"/>
  <c r="H174" i="32"/>
  <c r="A174" i="32"/>
  <c r="J174" i="32"/>
  <c r="G175" i="32"/>
  <c r="S175" i="32"/>
  <c r="AD175" i="32"/>
  <c r="I175" i="32"/>
  <c r="C176" i="32"/>
  <c r="B174" i="33"/>
  <c r="H174" i="33"/>
  <c r="AM184" i="33"/>
  <c r="AL184" i="33"/>
  <c r="AK184" i="33"/>
  <c r="W185" i="33"/>
  <c r="S175" i="33"/>
  <c r="AD175" i="33"/>
  <c r="F175" i="33"/>
  <c r="R175" i="33"/>
  <c r="I175" i="33"/>
  <c r="C176" i="33"/>
  <c r="G175" i="33"/>
  <c r="M175" i="33"/>
  <c r="L175" i="33"/>
  <c r="Q176" i="33"/>
  <c r="U176" i="33"/>
  <c r="A174" i="33"/>
  <c r="J174" i="33"/>
  <c r="M172" i="32"/>
  <c r="L172" i="32"/>
  <c r="Q173" i="32"/>
  <c r="U173" i="32"/>
  <c r="AL183" i="32"/>
  <c r="AM183" i="32"/>
  <c r="AK183" i="32"/>
  <c r="W184" i="32"/>
  <c r="AM184" i="31"/>
  <c r="AK184" i="31"/>
  <c r="AL184" i="31"/>
  <c r="W185" i="31"/>
  <c r="L173" i="31"/>
  <c r="Q174" i="31"/>
  <c r="M173" i="31"/>
  <c r="U174" i="31"/>
  <c r="G175" i="31"/>
  <c r="S175" i="31"/>
  <c r="AD175" i="31"/>
  <c r="I175" i="31"/>
  <c r="C176" i="31"/>
  <c r="J174" i="31"/>
  <c r="A174" i="31"/>
  <c r="B174" i="31"/>
  <c r="H174" i="31"/>
  <c r="J175" i="29"/>
  <c r="A175" i="29"/>
  <c r="AM183" i="29"/>
  <c r="AL183" i="29"/>
  <c r="AK183" i="29"/>
  <c r="M178" i="29"/>
  <c r="Q179" i="29"/>
  <c r="I176" i="29"/>
  <c r="S176" i="29"/>
  <c r="AD176" i="29"/>
  <c r="B175" i="29"/>
  <c r="H175" i="29"/>
  <c r="C177" i="32"/>
  <c r="I176" i="32"/>
  <c r="G176" i="32"/>
  <c r="S176" i="32"/>
  <c r="AD176" i="32"/>
  <c r="H175" i="32"/>
  <c r="B175" i="32"/>
  <c r="J175" i="32"/>
  <c r="A175" i="32"/>
  <c r="H175" i="33"/>
  <c r="B175" i="33"/>
  <c r="M176" i="33"/>
  <c r="L176" i="33"/>
  <c r="Q177" i="33"/>
  <c r="U177" i="33"/>
  <c r="G176" i="33"/>
  <c r="S176" i="33"/>
  <c r="AD176" i="33"/>
  <c r="F176" i="33"/>
  <c r="R176" i="33"/>
  <c r="I176" i="33"/>
  <c r="C177" i="33"/>
  <c r="AM185" i="33"/>
  <c r="AK185" i="33"/>
  <c r="AL185" i="33"/>
  <c r="W186" i="33"/>
  <c r="J175" i="33"/>
  <c r="A175" i="33"/>
  <c r="M173" i="32"/>
  <c r="L173" i="32"/>
  <c r="Q174" i="32"/>
  <c r="U174" i="32"/>
  <c r="AM184" i="32"/>
  <c r="AL184" i="32"/>
  <c r="AK184" i="32"/>
  <c r="W185" i="32"/>
  <c r="B175" i="31"/>
  <c r="H175" i="31"/>
  <c r="C177" i="31"/>
  <c r="I176" i="31"/>
  <c r="S176" i="31"/>
  <c r="AD176" i="31"/>
  <c r="G176" i="31"/>
  <c r="L174" i="31"/>
  <c r="Q175" i="31"/>
  <c r="M174" i="31"/>
  <c r="U175" i="31"/>
  <c r="AK185" i="31"/>
  <c r="AM185" i="31"/>
  <c r="AL185" i="31"/>
  <c r="W186" i="31"/>
  <c r="A175" i="31"/>
  <c r="J175" i="31"/>
  <c r="A176" i="29"/>
  <c r="J176" i="29"/>
  <c r="H176" i="29"/>
  <c r="B176" i="29"/>
  <c r="I177" i="29"/>
  <c r="S177" i="29"/>
  <c r="AD177" i="29"/>
  <c r="AK184" i="29"/>
  <c r="AM184" i="29"/>
  <c r="AL184" i="29"/>
  <c r="Q180" i="29"/>
  <c r="M179" i="29"/>
  <c r="H176" i="32"/>
  <c r="B176" i="32"/>
  <c r="A176" i="32"/>
  <c r="J176" i="32"/>
  <c r="G177" i="32"/>
  <c r="C178" i="32"/>
  <c r="I177" i="32"/>
  <c r="S177" i="32"/>
  <c r="AD177" i="32"/>
  <c r="AK186" i="33"/>
  <c r="AM186" i="33"/>
  <c r="AL186" i="33"/>
  <c r="W187" i="33"/>
  <c r="C178" i="33"/>
  <c r="G177" i="33"/>
  <c r="S177" i="33"/>
  <c r="AD177" i="33"/>
  <c r="F177" i="33"/>
  <c r="R177" i="33"/>
  <c r="I177" i="33"/>
  <c r="H176" i="33"/>
  <c r="B176" i="33"/>
  <c r="A176" i="33"/>
  <c r="J176" i="33"/>
  <c r="L177" i="33"/>
  <c r="Q178" i="33"/>
  <c r="M177" i="33"/>
  <c r="U178" i="33"/>
  <c r="AM185" i="32"/>
  <c r="AL185" i="32"/>
  <c r="AK185" i="32"/>
  <c r="W186" i="32"/>
  <c r="M174" i="32"/>
  <c r="L174" i="32"/>
  <c r="Q175" i="32"/>
  <c r="U175" i="32"/>
  <c r="I177" i="31"/>
  <c r="C178" i="31"/>
  <c r="S177" i="31"/>
  <c r="AD177" i="31"/>
  <c r="G177" i="31"/>
  <c r="A176" i="31"/>
  <c r="J176" i="31"/>
  <c r="M175" i="31"/>
  <c r="L175" i="31"/>
  <c r="Q176" i="31"/>
  <c r="U176" i="31"/>
  <c r="H176" i="31"/>
  <c r="B176" i="31"/>
  <c r="AK186" i="31"/>
  <c r="AL186" i="31"/>
  <c r="AM186" i="31"/>
  <c r="W187" i="31"/>
  <c r="M180" i="29"/>
  <c r="Q181" i="29"/>
  <c r="H177" i="29"/>
  <c r="B177" i="29"/>
  <c r="AL185" i="29"/>
  <c r="AM185" i="29"/>
  <c r="AK185" i="29"/>
  <c r="S178" i="29"/>
  <c r="AD178" i="29"/>
  <c r="I178" i="29"/>
  <c r="J177" i="29"/>
  <c r="A177" i="29"/>
  <c r="J177" i="32"/>
  <c r="A177" i="32"/>
  <c r="C179" i="32"/>
  <c r="I178" i="32"/>
  <c r="S178" i="32"/>
  <c r="AD178" i="32"/>
  <c r="G178" i="32"/>
  <c r="H177" i="32"/>
  <c r="B177" i="32"/>
  <c r="M178" i="33"/>
  <c r="L178" i="33"/>
  <c r="Q179" i="33"/>
  <c r="U179" i="33"/>
  <c r="AL187" i="33"/>
  <c r="AK187" i="33"/>
  <c r="AM187" i="33"/>
  <c r="W188" i="33"/>
  <c r="H177" i="33"/>
  <c r="B177" i="33"/>
  <c r="A177" i="33"/>
  <c r="J177" i="33"/>
  <c r="I178" i="33"/>
  <c r="C179" i="33"/>
  <c r="G178" i="33"/>
  <c r="S178" i="33"/>
  <c r="AD178" i="33"/>
  <c r="F178" i="33"/>
  <c r="R178" i="33"/>
  <c r="M175" i="32"/>
  <c r="L175" i="32"/>
  <c r="Q176" i="32"/>
  <c r="U176" i="32"/>
  <c r="AM186" i="32"/>
  <c r="AL186" i="32"/>
  <c r="AK186" i="32"/>
  <c r="W187" i="32"/>
  <c r="AL187" i="31"/>
  <c r="AK187" i="31"/>
  <c r="AM187" i="31"/>
  <c r="W188" i="31"/>
  <c r="C179" i="31"/>
  <c r="S178" i="31"/>
  <c r="AD178" i="31"/>
  <c r="I178" i="31"/>
  <c r="G178" i="31"/>
  <c r="L176" i="31"/>
  <c r="Q177" i="31"/>
  <c r="M176" i="31"/>
  <c r="U177" i="31"/>
  <c r="B177" i="31"/>
  <c r="H177" i="31"/>
  <c r="J177" i="31"/>
  <c r="A177" i="31"/>
  <c r="M181" i="29"/>
  <c r="Q182" i="29"/>
  <c r="S179" i="29"/>
  <c r="AD179" i="29"/>
  <c r="I179" i="29"/>
  <c r="B178" i="29"/>
  <c r="H178" i="29"/>
  <c r="A178" i="29"/>
  <c r="J178" i="29"/>
  <c r="AL186" i="29"/>
  <c r="AM186" i="29"/>
  <c r="AK186" i="29"/>
  <c r="J178" i="32"/>
  <c r="A178" i="32"/>
  <c r="H178" i="32"/>
  <c r="B178" i="32"/>
  <c r="G179" i="32"/>
  <c r="C180" i="32"/>
  <c r="I179" i="32"/>
  <c r="S179" i="32"/>
  <c r="AD179" i="32"/>
  <c r="AM188" i="33"/>
  <c r="AL188" i="33"/>
  <c r="AK188" i="33"/>
  <c r="W189" i="33"/>
  <c r="M179" i="33"/>
  <c r="L179" i="33"/>
  <c r="Q180" i="33"/>
  <c r="U180" i="33"/>
  <c r="H178" i="33"/>
  <c r="B178" i="33"/>
  <c r="A178" i="33"/>
  <c r="J178" i="33"/>
  <c r="S179" i="33"/>
  <c r="AD179" i="33"/>
  <c r="F179" i="33"/>
  <c r="R179" i="33"/>
  <c r="I179" i="33"/>
  <c r="C180" i="33"/>
  <c r="G179" i="33"/>
  <c r="AM187" i="32"/>
  <c r="AL187" i="32"/>
  <c r="AK187" i="32"/>
  <c r="W188" i="32"/>
  <c r="L176" i="32"/>
  <c r="Q177" i="32"/>
  <c r="M176" i="32"/>
  <c r="U177" i="32"/>
  <c r="M177" i="31"/>
  <c r="L177" i="31"/>
  <c r="Q178" i="31"/>
  <c r="U178" i="31"/>
  <c r="J178" i="31"/>
  <c r="A178" i="31"/>
  <c r="AM188" i="31"/>
  <c r="AK188" i="31"/>
  <c r="AL188" i="31"/>
  <c r="W189" i="31"/>
  <c r="S179" i="31"/>
  <c r="AD179" i="31"/>
  <c r="I179" i="31"/>
  <c r="G179" i="31"/>
  <c r="C180" i="31"/>
  <c r="H178" i="31"/>
  <c r="B178" i="31"/>
  <c r="AM187" i="29"/>
  <c r="AL187" i="29"/>
  <c r="AK187" i="29"/>
  <c r="A179" i="29"/>
  <c r="J179" i="29"/>
  <c r="I180" i="29"/>
  <c r="S180" i="29"/>
  <c r="AD180" i="29"/>
  <c r="M182" i="29"/>
  <c r="Q183" i="29"/>
  <c r="H179" i="29"/>
  <c r="B179" i="29"/>
  <c r="J179" i="32"/>
  <c r="A179" i="32"/>
  <c r="I180" i="32"/>
  <c r="C181" i="32"/>
  <c r="G180" i="32"/>
  <c r="S180" i="32"/>
  <c r="AD180" i="32"/>
  <c r="H179" i="32"/>
  <c r="B179" i="32"/>
  <c r="H179" i="33"/>
  <c r="B179" i="33"/>
  <c r="AM189" i="33"/>
  <c r="AL189" i="33"/>
  <c r="AK189" i="33"/>
  <c r="W190" i="33"/>
  <c r="G180" i="33"/>
  <c r="S180" i="33"/>
  <c r="AD180" i="33"/>
  <c r="F180" i="33"/>
  <c r="R180" i="33"/>
  <c r="I180" i="33"/>
  <c r="C181" i="33"/>
  <c r="M180" i="33"/>
  <c r="L180" i="33"/>
  <c r="Q181" i="33"/>
  <c r="U181" i="33"/>
  <c r="J179" i="33"/>
  <c r="A179" i="33"/>
  <c r="AL188" i="32"/>
  <c r="AM188" i="32"/>
  <c r="AK188" i="32"/>
  <c r="W189" i="32"/>
  <c r="L177" i="32"/>
  <c r="Q178" i="32"/>
  <c r="M177" i="32"/>
  <c r="U178" i="32"/>
  <c r="L178" i="31"/>
  <c r="Q179" i="31"/>
  <c r="M178" i="31"/>
  <c r="U179" i="31"/>
  <c r="J179" i="31"/>
  <c r="A179" i="31"/>
  <c r="G180" i="31"/>
  <c r="S180" i="31"/>
  <c r="AD180" i="31"/>
  <c r="C181" i="31"/>
  <c r="I180" i="31"/>
  <c r="H179" i="31"/>
  <c r="B179" i="31"/>
  <c r="AK189" i="31"/>
  <c r="AL189" i="31"/>
  <c r="AM189" i="31"/>
  <c r="W190" i="31"/>
  <c r="S181" i="29"/>
  <c r="AD181" i="29"/>
  <c r="I181" i="29"/>
  <c r="AK188" i="29"/>
  <c r="AM188" i="29"/>
  <c r="AL188" i="29"/>
  <c r="A180" i="29"/>
  <c r="J180" i="29"/>
  <c r="M183" i="29"/>
  <c r="Q184" i="29"/>
  <c r="H180" i="29"/>
  <c r="B180" i="29"/>
  <c r="H180" i="32"/>
  <c r="B180" i="32"/>
  <c r="I181" i="32"/>
  <c r="C182" i="32"/>
  <c r="S181" i="32"/>
  <c r="AD181" i="32"/>
  <c r="G181" i="32"/>
  <c r="A180" i="32"/>
  <c r="J180" i="32"/>
  <c r="G181" i="33"/>
  <c r="S181" i="33"/>
  <c r="AD181" i="33"/>
  <c r="F181" i="33"/>
  <c r="R181" i="33"/>
  <c r="C182" i="33"/>
  <c r="I181" i="33"/>
  <c r="H180" i="33"/>
  <c r="B180" i="33"/>
  <c r="L181" i="33"/>
  <c r="Q182" i="33"/>
  <c r="M181" i="33"/>
  <c r="U182" i="33"/>
  <c r="A180" i="33"/>
  <c r="J180" i="33"/>
  <c r="AL190" i="33"/>
  <c r="AK190" i="33"/>
  <c r="AM190" i="33"/>
  <c r="W191" i="33"/>
  <c r="M178" i="32"/>
  <c r="L178" i="32"/>
  <c r="Q179" i="32"/>
  <c r="U179" i="32"/>
  <c r="AL189" i="32"/>
  <c r="AM189" i="32"/>
  <c r="AK189" i="32"/>
  <c r="W190" i="32"/>
  <c r="AK190" i="31"/>
  <c r="AM190" i="31"/>
  <c r="AL190" i="31"/>
  <c r="W191" i="31"/>
  <c r="A180" i="31"/>
  <c r="J180" i="31"/>
  <c r="H180" i="31"/>
  <c r="B180" i="31"/>
  <c r="M179" i="31"/>
  <c r="L179" i="31"/>
  <c r="Q180" i="31"/>
  <c r="U180" i="31"/>
  <c r="C182" i="31"/>
  <c r="G181" i="31"/>
  <c r="I181" i="31"/>
  <c r="S181" i="31"/>
  <c r="AD181" i="31"/>
  <c r="S182" i="29"/>
  <c r="AD182" i="29"/>
  <c r="I182" i="29"/>
  <c r="J181" i="29"/>
  <c r="A181" i="29"/>
  <c r="M184" i="29"/>
  <c r="Q185" i="29"/>
  <c r="AL189" i="29"/>
  <c r="AM189" i="29"/>
  <c r="AK189" i="29"/>
  <c r="H181" i="29"/>
  <c r="B181" i="29"/>
  <c r="H181" i="32"/>
  <c r="B181" i="32"/>
  <c r="I182" i="32"/>
  <c r="G182" i="32"/>
  <c r="C183" i="32"/>
  <c r="S182" i="32"/>
  <c r="AD182" i="32"/>
  <c r="J181" i="32"/>
  <c r="A181" i="32"/>
  <c r="AL191" i="33"/>
  <c r="AK191" i="33"/>
  <c r="AM191" i="33"/>
  <c r="W192" i="33"/>
  <c r="C183" i="33"/>
  <c r="I182" i="33"/>
  <c r="S182" i="33"/>
  <c r="AD182" i="33"/>
  <c r="G182" i="33"/>
  <c r="F182" i="33"/>
  <c r="R182" i="33"/>
  <c r="L182" i="33"/>
  <c r="Q183" i="33"/>
  <c r="M182" i="33"/>
  <c r="U183" i="33"/>
  <c r="A181" i="33"/>
  <c r="J181" i="33"/>
  <c r="H181" i="33"/>
  <c r="B181" i="33"/>
  <c r="L179" i="32"/>
  <c r="Q180" i="32"/>
  <c r="M179" i="32"/>
  <c r="U180" i="32"/>
  <c r="AM190" i="32"/>
  <c r="AK190" i="32"/>
  <c r="AL190" i="32"/>
  <c r="W191" i="32"/>
  <c r="L180" i="31"/>
  <c r="Q181" i="31"/>
  <c r="M180" i="31"/>
  <c r="U181" i="31"/>
  <c r="I182" i="31"/>
  <c r="C183" i="31"/>
  <c r="S182" i="31"/>
  <c r="AD182" i="31"/>
  <c r="G182" i="31"/>
  <c r="AK191" i="31"/>
  <c r="AM191" i="31"/>
  <c r="AL191" i="31"/>
  <c r="W192" i="31"/>
  <c r="A181" i="31"/>
  <c r="J181" i="31"/>
  <c r="H181" i="31"/>
  <c r="B181" i="31"/>
  <c r="A182" i="29"/>
  <c r="J182" i="29"/>
  <c r="Q186" i="29"/>
  <c r="M185" i="29"/>
  <c r="AK190" i="29"/>
  <c r="AM190" i="29"/>
  <c r="AL190" i="29"/>
  <c r="I183" i="29"/>
  <c r="S183" i="29"/>
  <c r="AD183" i="29"/>
  <c r="H182" i="29"/>
  <c r="B182" i="29"/>
  <c r="B182" i="32"/>
  <c r="H182" i="32"/>
  <c r="A182" i="32"/>
  <c r="J182" i="32"/>
  <c r="G183" i="32"/>
  <c r="S183" i="32"/>
  <c r="AD183" i="32"/>
  <c r="C184" i="32"/>
  <c r="I183" i="32"/>
  <c r="M183" i="33"/>
  <c r="L183" i="33"/>
  <c r="Q184" i="33"/>
  <c r="U184" i="33"/>
  <c r="H182" i="33"/>
  <c r="B182" i="33"/>
  <c r="AM192" i="33"/>
  <c r="AL192" i="33"/>
  <c r="AK192" i="33"/>
  <c r="W193" i="33"/>
  <c r="A182" i="33"/>
  <c r="J182" i="33"/>
  <c r="C184" i="33"/>
  <c r="I183" i="33"/>
  <c r="S183" i="33"/>
  <c r="AD183" i="33"/>
  <c r="G183" i="33"/>
  <c r="F183" i="33"/>
  <c r="R183" i="33"/>
  <c r="AK191" i="32"/>
  <c r="AL191" i="32"/>
  <c r="AM191" i="32"/>
  <c r="W192" i="32"/>
  <c r="M180" i="32"/>
  <c r="L180" i="32"/>
  <c r="Q181" i="32"/>
  <c r="U181" i="32"/>
  <c r="L181" i="31"/>
  <c r="Q182" i="31"/>
  <c r="M181" i="31"/>
  <c r="U182" i="31"/>
  <c r="AM192" i="31"/>
  <c r="AK192" i="31"/>
  <c r="AL192" i="31"/>
  <c r="W193" i="31"/>
  <c r="J182" i="31"/>
  <c r="A182" i="31"/>
  <c r="H182" i="31"/>
  <c r="B182" i="31"/>
  <c r="S183" i="31"/>
  <c r="AD183" i="31"/>
  <c r="I183" i="31"/>
  <c r="G183" i="31"/>
  <c r="C184" i="31"/>
  <c r="S184" i="29"/>
  <c r="AD184" i="29"/>
  <c r="I184" i="29"/>
  <c r="H183" i="29"/>
  <c r="B183" i="29"/>
  <c r="A183" i="29"/>
  <c r="J183" i="29"/>
  <c r="AM191" i="29"/>
  <c r="AL191" i="29"/>
  <c r="AK191" i="29"/>
  <c r="Q187" i="29"/>
  <c r="M186" i="29"/>
  <c r="J183" i="32"/>
  <c r="A183" i="32"/>
  <c r="H183" i="32"/>
  <c r="B183" i="32"/>
  <c r="S184" i="32"/>
  <c r="AD184" i="32"/>
  <c r="I184" i="32"/>
  <c r="C185" i="32"/>
  <c r="G184" i="32"/>
  <c r="I184" i="33"/>
  <c r="C185" i="33"/>
  <c r="S184" i="33"/>
  <c r="AD184" i="33"/>
  <c r="F184" i="33"/>
  <c r="R184" i="33"/>
  <c r="G184" i="33"/>
  <c r="B183" i="33"/>
  <c r="H183" i="33"/>
  <c r="M184" i="33"/>
  <c r="L184" i="33"/>
  <c r="Q185" i="33"/>
  <c r="U185" i="33"/>
  <c r="J183" i="33"/>
  <c r="A183" i="33"/>
  <c r="AK193" i="33"/>
  <c r="AL193" i="33"/>
  <c r="AM193" i="33"/>
  <c r="W194" i="33"/>
  <c r="M181" i="32"/>
  <c r="L181" i="32"/>
  <c r="Q182" i="32"/>
  <c r="U182" i="32"/>
  <c r="AL192" i="32"/>
  <c r="AK192" i="32"/>
  <c r="AM192" i="32"/>
  <c r="W193" i="32"/>
  <c r="G184" i="31"/>
  <c r="S184" i="31"/>
  <c r="AD184" i="31"/>
  <c r="C185" i="31"/>
  <c r="I184" i="31"/>
  <c r="H183" i="31"/>
  <c r="B183" i="31"/>
  <c r="AK193" i="31"/>
  <c r="AM193" i="31"/>
  <c r="AL193" i="31"/>
  <c r="W194" i="31"/>
  <c r="M182" i="31"/>
  <c r="L182" i="31"/>
  <c r="Q183" i="31"/>
  <c r="U183" i="31"/>
  <c r="J183" i="31"/>
  <c r="A183" i="31"/>
  <c r="M187" i="29"/>
  <c r="Q188" i="29"/>
  <c r="H184" i="29"/>
  <c r="B184" i="29"/>
  <c r="S185" i="29"/>
  <c r="AD185" i="29"/>
  <c r="I185" i="29"/>
  <c r="AL192" i="29"/>
  <c r="AK192" i="29"/>
  <c r="AM192" i="29"/>
  <c r="J184" i="29"/>
  <c r="A184" i="29"/>
  <c r="A184" i="32"/>
  <c r="J184" i="32"/>
  <c r="H184" i="32"/>
  <c r="B184" i="32"/>
  <c r="I185" i="32"/>
  <c r="C186" i="32"/>
  <c r="S185" i="32"/>
  <c r="AD185" i="32"/>
  <c r="G185" i="32"/>
  <c r="M185" i="33"/>
  <c r="L185" i="33"/>
  <c r="Q186" i="33"/>
  <c r="U186" i="33"/>
  <c r="S185" i="33"/>
  <c r="AD185" i="33"/>
  <c r="I185" i="33"/>
  <c r="G185" i="33"/>
  <c r="C186" i="33"/>
  <c r="AM194" i="33"/>
  <c r="AL194" i="33"/>
  <c r="AK194" i="33"/>
  <c r="W195" i="33"/>
  <c r="H184" i="33"/>
  <c r="B184" i="33"/>
  <c r="J184" i="33"/>
  <c r="A184" i="33"/>
  <c r="AL193" i="32"/>
  <c r="AM193" i="32"/>
  <c r="AK193" i="32"/>
  <c r="W194" i="32"/>
  <c r="M182" i="32"/>
  <c r="L182" i="32"/>
  <c r="Q183" i="32"/>
  <c r="U183" i="32"/>
  <c r="AL194" i="31"/>
  <c r="AM194" i="31"/>
  <c r="AK194" i="31"/>
  <c r="W195" i="31"/>
  <c r="M183" i="31"/>
  <c r="L183" i="31"/>
  <c r="Q184" i="31"/>
  <c r="U184" i="31"/>
  <c r="C186" i="31"/>
  <c r="G185" i="31"/>
  <c r="I185" i="31"/>
  <c r="S185" i="31"/>
  <c r="AD185" i="31"/>
  <c r="A184" i="31"/>
  <c r="J184" i="31"/>
  <c r="H184" i="31"/>
  <c r="B184" i="31"/>
  <c r="I186" i="29"/>
  <c r="S186" i="29"/>
  <c r="AD186" i="29"/>
  <c r="M188" i="29"/>
  <c r="Q189" i="29"/>
  <c r="A185" i="29"/>
  <c r="J185" i="29"/>
  <c r="AK193" i="29"/>
  <c r="AM193" i="29"/>
  <c r="AL193" i="29"/>
  <c r="B185" i="29"/>
  <c r="H185" i="29"/>
  <c r="J185" i="32"/>
  <c r="A185" i="32"/>
  <c r="H185" i="32"/>
  <c r="B185" i="32"/>
  <c r="C187" i="32"/>
  <c r="I186" i="32"/>
  <c r="G186" i="32"/>
  <c r="S186" i="32"/>
  <c r="AD186" i="32"/>
  <c r="G186" i="33"/>
  <c r="S186" i="33"/>
  <c r="AD186" i="33"/>
  <c r="I186" i="33"/>
  <c r="C187" i="33"/>
  <c r="H185" i="33"/>
  <c r="B185" i="33"/>
  <c r="M186" i="33"/>
  <c r="L186" i="33"/>
  <c r="Q187" i="33"/>
  <c r="U187" i="33"/>
  <c r="AK195" i="33"/>
  <c r="AM195" i="33"/>
  <c r="AL195" i="33"/>
  <c r="W196" i="33"/>
  <c r="J185" i="33"/>
  <c r="A185" i="33"/>
  <c r="AM194" i="32"/>
  <c r="AL194" i="32"/>
  <c r="AK194" i="32"/>
  <c r="W195" i="32"/>
  <c r="L183" i="32"/>
  <c r="Q184" i="32"/>
  <c r="M183" i="32"/>
  <c r="U184" i="32"/>
  <c r="C187" i="31"/>
  <c r="I186" i="31"/>
  <c r="S186" i="31"/>
  <c r="AD186" i="31"/>
  <c r="G186" i="31"/>
  <c r="AL195" i="31"/>
  <c r="AK195" i="31"/>
  <c r="AM195" i="31"/>
  <c r="W196" i="31"/>
  <c r="A185" i="31"/>
  <c r="J185" i="31"/>
  <c r="L184" i="31"/>
  <c r="Q185" i="31"/>
  <c r="M184" i="31"/>
  <c r="U185" i="31"/>
  <c r="H185" i="31"/>
  <c r="B185" i="31"/>
  <c r="Q190" i="29"/>
  <c r="M189" i="29"/>
  <c r="H186" i="29"/>
  <c r="B186" i="29"/>
  <c r="J186" i="29"/>
  <c r="A186" i="29"/>
  <c r="AM194" i="29"/>
  <c r="AL194" i="29"/>
  <c r="AK194" i="29"/>
  <c r="I187" i="29"/>
  <c r="S187" i="29"/>
  <c r="AD187" i="29"/>
  <c r="B186" i="32"/>
  <c r="H186" i="32"/>
  <c r="J186" i="32"/>
  <c r="A186" i="32"/>
  <c r="I187" i="32"/>
  <c r="G187" i="32"/>
  <c r="C188" i="32"/>
  <c r="S187" i="32"/>
  <c r="AD187" i="32"/>
  <c r="A186" i="33"/>
  <c r="J186" i="33"/>
  <c r="AK196" i="33"/>
  <c r="AL196" i="33"/>
  <c r="AM196" i="33"/>
  <c r="W197" i="33"/>
  <c r="L187" i="33"/>
  <c r="Q188" i="33"/>
  <c r="M187" i="33"/>
  <c r="U188" i="33"/>
  <c r="C188" i="33"/>
  <c r="G187" i="33"/>
  <c r="S187" i="33"/>
  <c r="AD187" i="33"/>
  <c r="I187" i="33"/>
  <c r="H186" i="33"/>
  <c r="B186" i="33"/>
  <c r="M184" i="32"/>
  <c r="L184" i="32"/>
  <c r="Q185" i="32"/>
  <c r="U185" i="32"/>
  <c r="AM195" i="32"/>
  <c r="AK195" i="32"/>
  <c r="AL195" i="32"/>
  <c r="W196" i="32"/>
  <c r="L185" i="31"/>
  <c r="Q186" i="31"/>
  <c r="M185" i="31"/>
  <c r="U186" i="31"/>
  <c r="J186" i="31"/>
  <c r="A186" i="31"/>
  <c r="AK196" i="31"/>
  <c r="AM196" i="31"/>
  <c r="AL196" i="31"/>
  <c r="W197" i="31"/>
  <c r="H186" i="31"/>
  <c r="B186" i="31"/>
  <c r="S187" i="31"/>
  <c r="AD187" i="31"/>
  <c r="C188" i="31"/>
  <c r="I187" i="31"/>
  <c r="G187" i="31"/>
  <c r="J187" i="29"/>
  <c r="A187" i="29"/>
  <c r="B187" i="29"/>
  <c r="H187" i="29"/>
  <c r="M190" i="29"/>
  <c r="Q191" i="29"/>
  <c r="AM195" i="29"/>
  <c r="AL195" i="29"/>
  <c r="AK195" i="29"/>
  <c r="S188" i="29"/>
  <c r="AD188" i="29"/>
  <c r="I188" i="29"/>
  <c r="B187" i="32"/>
  <c r="H187" i="32"/>
  <c r="A187" i="32"/>
  <c r="J187" i="32"/>
  <c r="G188" i="32"/>
  <c r="S188" i="32"/>
  <c r="AD188" i="32"/>
  <c r="I188" i="32"/>
  <c r="C189" i="32"/>
  <c r="AL197" i="33"/>
  <c r="AK197" i="33"/>
  <c r="AM197" i="33"/>
  <c r="W198" i="33"/>
  <c r="H187" i="33"/>
  <c r="B187" i="33"/>
  <c r="A187" i="33"/>
  <c r="J187" i="33"/>
  <c r="I188" i="33"/>
  <c r="C189" i="33"/>
  <c r="G188" i="33"/>
  <c r="S188" i="33"/>
  <c r="AD188" i="33"/>
  <c r="M188" i="33"/>
  <c r="L188" i="33"/>
  <c r="Q189" i="33"/>
  <c r="U189" i="33"/>
  <c r="AK196" i="32"/>
  <c r="AM196" i="32"/>
  <c r="AL196" i="32"/>
  <c r="W197" i="32"/>
  <c r="M185" i="32"/>
  <c r="L185" i="32"/>
  <c r="Q186" i="32"/>
  <c r="U186" i="32"/>
  <c r="J187" i="31"/>
  <c r="A187" i="31"/>
  <c r="B187" i="31"/>
  <c r="H187" i="31"/>
  <c r="M186" i="31"/>
  <c r="L186" i="31"/>
  <c r="Q187" i="31"/>
  <c r="U187" i="31"/>
  <c r="C189" i="31"/>
  <c r="G188" i="31"/>
  <c r="S188" i="31"/>
  <c r="AD188" i="31"/>
  <c r="I188" i="31"/>
  <c r="AL197" i="31"/>
  <c r="AK197" i="31"/>
  <c r="AM197" i="31"/>
  <c r="W198" i="31"/>
  <c r="S189" i="29"/>
  <c r="AD189" i="29"/>
  <c r="I189" i="29"/>
  <c r="H188" i="29"/>
  <c r="B188" i="29"/>
  <c r="AL196" i="29"/>
  <c r="AK196" i="29"/>
  <c r="AM196" i="29"/>
  <c r="M191" i="29"/>
  <c r="Q192" i="29"/>
  <c r="A188" i="29"/>
  <c r="J188" i="29"/>
  <c r="C190" i="32"/>
  <c r="G189" i="32"/>
  <c r="I189" i="32"/>
  <c r="S189" i="32"/>
  <c r="AD189" i="32"/>
  <c r="H188" i="32"/>
  <c r="B188" i="32"/>
  <c r="J188" i="32"/>
  <c r="A188" i="32"/>
  <c r="AL198" i="33"/>
  <c r="AK198" i="33"/>
  <c r="AM198" i="33"/>
  <c r="W199" i="33"/>
  <c r="H188" i="33"/>
  <c r="B188" i="33"/>
  <c r="M189" i="33"/>
  <c r="L189" i="33"/>
  <c r="Q190" i="33"/>
  <c r="U190" i="33"/>
  <c r="S189" i="33"/>
  <c r="AD189" i="33"/>
  <c r="I189" i="33"/>
  <c r="C190" i="33"/>
  <c r="G189" i="33"/>
  <c r="A188" i="33"/>
  <c r="J188" i="33"/>
  <c r="M186" i="32"/>
  <c r="L186" i="32"/>
  <c r="Q187" i="32"/>
  <c r="U187" i="32"/>
  <c r="AM197" i="32"/>
  <c r="AK197" i="32"/>
  <c r="AL197" i="32"/>
  <c r="W198" i="32"/>
  <c r="L187" i="31"/>
  <c r="Q188" i="31"/>
  <c r="M187" i="31"/>
  <c r="U188" i="31"/>
  <c r="AL198" i="31"/>
  <c r="AM198" i="31"/>
  <c r="AK198" i="31"/>
  <c r="W199" i="31"/>
  <c r="I189" i="31"/>
  <c r="C190" i="31"/>
  <c r="S189" i="31"/>
  <c r="AD189" i="31"/>
  <c r="G189" i="31"/>
  <c r="A188" i="31"/>
  <c r="J188" i="31"/>
  <c r="H188" i="31"/>
  <c r="B188" i="31"/>
  <c r="A189" i="29"/>
  <c r="J189" i="29"/>
  <c r="AL197" i="29"/>
  <c r="AK197" i="29"/>
  <c r="AM197" i="29"/>
  <c r="M192" i="29"/>
  <c r="Q193" i="29"/>
  <c r="H189" i="29"/>
  <c r="B189" i="29"/>
  <c r="I190" i="29"/>
  <c r="S190" i="29"/>
  <c r="AD190" i="29"/>
  <c r="A189" i="32"/>
  <c r="J189" i="32"/>
  <c r="B189" i="32"/>
  <c r="H189" i="32"/>
  <c r="S190" i="32"/>
  <c r="AD190" i="32"/>
  <c r="I190" i="32"/>
  <c r="C191" i="32"/>
  <c r="G190" i="32"/>
  <c r="AM199" i="33"/>
  <c r="AL199" i="33"/>
  <c r="AK199" i="33"/>
  <c r="W200" i="33"/>
  <c r="H189" i="33"/>
  <c r="B189" i="33"/>
  <c r="J189" i="33"/>
  <c r="A189" i="33"/>
  <c r="G190" i="33"/>
  <c r="S190" i="33"/>
  <c r="AD190" i="33"/>
  <c r="I190" i="33"/>
  <c r="C191" i="33"/>
  <c r="M190" i="33"/>
  <c r="L190" i="33"/>
  <c r="Q191" i="33"/>
  <c r="U191" i="33"/>
  <c r="AM198" i="32"/>
  <c r="AK198" i="32"/>
  <c r="AL198" i="32"/>
  <c r="W199" i="32"/>
  <c r="M187" i="32"/>
  <c r="L187" i="32"/>
  <c r="Q188" i="32"/>
  <c r="U188" i="32"/>
  <c r="AK199" i="31"/>
  <c r="AL199" i="31"/>
  <c r="AM199" i="31"/>
  <c r="W200" i="31"/>
  <c r="L188" i="31"/>
  <c r="Q189" i="31"/>
  <c r="M188" i="31"/>
  <c r="U189" i="31"/>
  <c r="H189" i="31"/>
  <c r="B189" i="31"/>
  <c r="A189" i="31"/>
  <c r="J189" i="31"/>
  <c r="S190" i="31"/>
  <c r="AD190" i="31"/>
  <c r="I190" i="31"/>
  <c r="C191" i="31"/>
  <c r="G190" i="31"/>
  <c r="A190" i="29"/>
  <c r="J190" i="29"/>
  <c r="H190" i="29"/>
  <c r="B190" i="29"/>
  <c r="AK198" i="29"/>
  <c r="AL198" i="29"/>
  <c r="AM198" i="29"/>
  <c r="S191" i="29"/>
  <c r="AD191" i="29"/>
  <c r="I191" i="29"/>
  <c r="Q194" i="29"/>
  <c r="M193" i="29"/>
  <c r="J190" i="32"/>
  <c r="A190" i="32"/>
  <c r="H190" i="32"/>
  <c r="B190" i="32"/>
  <c r="G191" i="32"/>
  <c r="S191" i="32"/>
  <c r="AD191" i="32"/>
  <c r="I191" i="32"/>
  <c r="C192" i="32"/>
  <c r="AM200" i="33"/>
  <c r="AL200" i="33"/>
  <c r="AK200" i="33"/>
  <c r="W201" i="33"/>
  <c r="L191" i="33"/>
  <c r="Q192" i="33"/>
  <c r="M191" i="33"/>
  <c r="U192" i="33"/>
  <c r="A190" i="33"/>
  <c r="J190" i="33"/>
  <c r="C192" i="33"/>
  <c r="G191" i="33"/>
  <c r="S191" i="33"/>
  <c r="AD191" i="33"/>
  <c r="I191" i="33"/>
  <c r="H190" i="33"/>
  <c r="B190" i="33"/>
  <c r="AK199" i="32"/>
  <c r="AM199" i="32"/>
  <c r="AL199" i="32"/>
  <c r="W200" i="32"/>
  <c r="L188" i="32"/>
  <c r="Q189" i="32"/>
  <c r="M188" i="32"/>
  <c r="U189" i="32"/>
  <c r="G191" i="31"/>
  <c r="S191" i="31"/>
  <c r="AD191" i="31"/>
  <c r="I191" i="31"/>
  <c r="C192" i="31"/>
  <c r="H190" i="31"/>
  <c r="B190" i="31"/>
  <c r="AM200" i="31"/>
  <c r="AK200" i="31"/>
  <c r="AL200" i="31"/>
  <c r="W201" i="31"/>
  <c r="M189" i="31"/>
  <c r="L189" i="31"/>
  <c r="Q190" i="31"/>
  <c r="U190" i="31"/>
  <c r="J190" i="31"/>
  <c r="A190" i="31"/>
  <c r="AL199" i="29"/>
  <c r="AM199" i="29"/>
  <c r="AK199" i="29"/>
  <c r="M194" i="29"/>
  <c r="Q195" i="29"/>
  <c r="S192" i="29"/>
  <c r="AD192" i="29"/>
  <c r="I192" i="29"/>
  <c r="J191" i="29"/>
  <c r="A191" i="29"/>
  <c r="H191" i="29"/>
  <c r="B191" i="29"/>
  <c r="A191" i="32"/>
  <c r="J191" i="32"/>
  <c r="S192" i="32"/>
  <c r="AD192" i="32"/>
  <c r="G192" i="32"/>
  <c r="C193" i="32"/>
  <c r="I192" i="32"/>
  <c r="B191" i="32"/>
  <c r="H191" i="32"/>
  <c r="AM201" i="33"/>
  <c r="AL201" i="33"/>
  <c r="AK201" i="33"/>
  <c r="W202" i="33"/>
  <c r="H191" i="33"/>
  <c r="B191" i="33"/>
  <c r="M192" i="33"/>
  <c r="L192" i="33"/>
  <c r="Q193" i="33"/>
  <c r="U193" i="33"/>
  <c r="A191" i="33"/>
  <c r="J191" i="33"/>
  <c r="I192" i="33"/>
  <c r="C193" i="33"/>
  <c r="G192" i="33"/>
  <c r="S192" i="33"/>
  <c r="AD192" i="33"/>
  <c r="AL200" i="32"/>
  <c r="AM200" i="32"/>
  <c r="AK200" i="32"/>
  <c r="W201" i="32"/>
  <c r="M189" i="32"/>
  <c r="L189" i="32"/>
  <c r="Q190" i="32"/>
  <c r="U190" i="32"/>
  <c r="AL201" i="31"/>
  <c r="AM201" i="31"/>
  <c r="AK201" i="31"/>
  <c r="W202" i="31"/>
  <c r="M190" i="31"/>
  <c r="L190" i="31"/>
  <c r="Q191" i="31"/>
  <c r="U191" i="31"/>
  <c r="A191" i="31"/>
  <c r="J191" i="31"/>
  <c r="C193" i="31"/>
  <c r="G192" i="31"/>
  <c r="S192" i="31"/>
  <c r="AD192" i="31"/>
  <c r="I192" i="31"/>
  <c r="B191" i="31"/>
  <c r="H191" i="31"/>
  <c r="S193" i="29"/>
  <c r="AD193" i="29"/>
  <c r="I193" i="29"/>
  <c r="H192" i="29"/>
  <c r="B192" i="29"/>
  <c r="AK200" i="29"/>
  <c r="AM200" i="29"/>
  <c r="AL200" i="29"/>
  <c r="A192" i="29"/>
  <c r="J192" i="29"/>
  <c r="M195" i="29"/>
  <c r="Q196" i="29"/>
  <c r="A192" i="32"/>
  <c r="J192" i="32"/>
  <c r="G193" i="32"/>
  <c r="S193" i="32"/>
  <c r="AD193" i="32"/>
  <c r="I193" i="32"/>
  <c r="C194" i="32"/>
  <c r="H192" i="32"/>
  <c r="B192" i="32"/>
  <c r="A192" i="33"/>
  <c r="J192" i="33"/>
  <c r="AM202" i="33"/>
  <c r="AL202" i="33"/>
  <c r="AK202" i="33"/>
  <c r="W203" i="33"/>
  <c r="H192" i="33"/>
  <c r="B192" i="33"/>
  <c r="C194" i="33"/>
  <c r="S193" i="33"/>
  <c r="AD193" i="33"/>
  <c r="G193" i="33"/>
  <c r="I193" i="33"/>
  <c r="L193" i="33"/>
  <c r="Q194" i="33"/>
  <c r="M193" i="33"/>
  <c r="U194" i="33"/>
  <c r="L190" i="32"/>
  <c r="Q191" i="32"/>
  <c r="M190" i="32"/>
  <c r="U191" i="32"/>
  <c r="AM201" i="32"/>
  <c r="AL201" i="32"/>
  <c r="AK201" i="32"/>
  <c r="W202" i="32"/>
  <c r="H192" i="31"/>
  <c r="B192" i="31"/>
  <c r="M191" i="31"/>
  <c r="L191" i="31"/>
  <c r="Q192" i="31"/>
  <c r="U192" i="31"/>
  <c r="AK202" i="31"/>
  <c r="AM202" i="31"/>
  <c r="AL202" i="31"/>
  <c r="W203" i="31"/>
  <c r="A192" i="31"/>
  <c r="J192" i="31"/>
  <c r="I193" i="31"/>
  <c r="C194" i="31"/>
  <c r="G193" i="31"/>
  <c r="S193" i="31"/>
  <c r="AD193" i="31"/>
  <c r="M196" i="29"/>
  <c r="Q197" i="29"/>
  <c r="AL201" i="29"/>
  <c r="AK201" i="29"/>
  <c r="AM201" i="29"/>
  <c r="H193" i="29"/>
  <c r="B193" i="29"/>
  <c r="A193" i="29"/>
  <c r="J193" i="29"/>
  <c r="I194" i="29"/>
  <c r="S194" i="29"/>
  <c r="AD194" i="29"/>
  <c r="A193" i="32"/>
  <c r="J193" i="32"/>
  <c r="H193" i="32"/>
  <c r="B193" i="32"/>
  <c r="S194" i="32"/>
  <c r="AD194" i="32"/>
  <c r="C195" i="32"/>
  <c r="I194" i="32"/>
  <c r="G194" i="32"/>
  <c r="M194" i="33"/>
  <c r="L194" i="33"/>
  <c r="Q195" i="33"/>
  <c r="U195" i="33"/>
  <c r="H193" i="33"/>
  <c r="B193" i="33"/>
  <c r="AM203" i="33"/>
  <c r="AL203" i="33"/>
  <c r="AK203" i="33"/>
  <c r="W204" i="33"/>
  <c r="J193" i="33"/>
  <c r="A193" i="33"/>
  <c r="I194" i="33"/>
  <c r="S194" i="33"/>
  <c r="AD194" i="33"/>
  <c r="G194" i="33"/>
  <c r="C195" i="33"/>
  <c r="M191" i="32"/>
  <c r="L191" i="32"/>
  <c r="Q192" i="32"/>
  <c r="U192" i="32"/>
  <c r="AK202" i="32"/>
  <c r="AM202" i="32"/>
  <c r="AL202" i="32"/>
  <c r="W203" i="32"/>
  <c r="A193" i="31"/>
  <c r="J193" i="31"/>
  <c r="H193" i="31"/>
  <c r="B193" i="31"/>
  <c r="C195" i="31"/>
  <c r="S194" i="31"/>
  <c r="AD194" i="31"/>
  <c r="G194" i="31"/>
  <c r="I194" i="31"/>
  <c r="AM203" i="31"/>
  <c r="AK203" i="31"/>
  <c r="AL203" i="31"/>
  <c r="W204" i="31"/>
  <c r="L192" i="31"/>
  <c r="Q193" i="31"/>
  <c r="M192" i="31"/>
  <c r="U193" i="31"/>
  <c r="A194" i="29"/>
  <c r="J194" i="29"/>
  <c r="AM202" i="29"/>
  <c r="AL202" i="29"/>
  <c r="AK202" i="29"/>
  <c r="M197" i="29"/>
  <c r="Q198" i="29"/>
  <c r="H194" i="29"/>
  <c r="B194" i="29"/>
  <c r="S195" i="29"/>
  <c r="AD195" i="29"/>
  <c r="I195" i="29"/>
  <c r="G195" i="32"/>
  <c r="I195" i="32"/>
  <c r="S195" i="32"/>
  <c r="AD195" i="32"/>
  <c r="C196" i="32"/>
  <c r="H194" i="32"/>
  <c r="B194" i="32"/>
  <c r="J194" i="32"/>
  <c r="A194" i="32"/>
  <c r="A194" i="33"/>
  <c r="J194" i="33"/>
  <c r="S195" i="33"/>
  <c r="AD195" i="33"/>
  <c r="C196" i="33"/>
  <c r="G195" i="33"/>
  <c r="I195" i="33"/>
  <c r="M195" i="33"/>
  <c r="L195" i="33"/>
  <c r="Q196" i="33"/>
  <c r="U196" i="33"/>
  <c r="H194" i="33"/>
  <c r="B194" i="33"/>
  <c r="AM204" i="33"/>
  <c r="AL204" i="33"/>
  <c r="AK204" i="33"/>
  <c r="W205" i="33"/>
  <c r="AL203" i="32"/>
  <c r="AM203" i="32"/>
  <c r="AK203" i="32"/>
  <c r="W204" i="32"/>
  <c r="L192" i="32"/>
  <c r="Q193" i="32"/>
  <c r="M192" i="32"/>
  <c r="U193" i="32"/>
  <c r="M193" i="31"/>
  <c r="L193" i="31"/>
  <c r="Q194" i="31"/>
  <c r="U194" i="31"/>
  <c r="H194" i="31"/>
  <c r="B194" i="31"/>
  <c r="AL204" i="31"/>
  <c r="AM204" i="31"/>
  <c r="AK204" i="31"/>
  <c r="W205" i="31"/>
  <c r="J194" i="31"/>
  <c r="A194" i="31"/>
  <c r="I195" i="31"/>
  <c r="S195" i="31"/>
  <c r="AD195" i="31"/>
  <c r="G195" i="31"/>
  <c r="C196" i="31"/>
  <c r="J195" i="29"/>
  <c r="A195" i="29"/>
  <c r="H195" i="29"/>
  <c r="B195" i="29"/>
  <c r="S196" i="29"/>
  <c r="AD196" i="29"/>
  <c r="I196" i="29"/>
  <c r="AK203" i="29"/>
  <c r="AL203" i="29"/>
  <c r="AM203" i="29"/>
  <c r="Q199" i="29"/>
  <c r="M198" i="29"/>
  <c r="B195" i="32"/>
  <c r="H195" i="32"/>
  <c r="G196" i="32"/>
  <c r="I196" i="32"/>
  <c r="S196" i="32"/>
  <c r="AD196" i="32"/>
  <c r="C197" i="32"/>
  <c r="J195" i="32"/>
  <c r="A195" i="32"/>
  <c r="AK205" i="33"/>
  <c r="AM205" i="33"/>
  <c r="AL205" i="33"/>
  <c r="W206" i="33"/>
  <c r="J195" i="33"/>
  <c r="A195" i="33"/>
  <c r="L196" i="33"/>
  <c r="Q197" i="33"/>
  <c r="M196" i="33"/>
  <c r="U197" i="33"/>
  <c r="H195" i="33"/>
  <c r="B195" i="33"/>
  <c r="G196" i="33"/>
  <c r="S196" i="33"/>
  <c r="AD196" i="33"/>
  <c r="I196" i="33"/>
  <c r="C197" i="33"/>
  <c r="AL204" i="32"/>
  <c r="AM204" i="32"/>
  <c r="AK204" i="32"/>
  <c r="W205" i="32"/>
  <c r="M193" i="32"/>
  <c r="L193" i="32"/>
  <c r="Q194" i="32"/>
  <c r="U194" i="32"/>
  <c r="S196" i="31"/>
  <c r="AD196" i="31"/>
  <c r="C197" i="31"/>
  <c r="G196" i="31"/>
  <c r="I196" i="31"/>
  <c r="A195" i="31"/>
  <c r="J195" i="31"/>
  <c r="L194" i="31"/>
  <c r="Q195" i="31"/>
  <c r="M194" i="31"/>
  <c r="U195" i="31"/>
  <c r="H195" i="31"/>
  <c r="B195" i="31"/>
  <c r="AK205" i="31"/>
  <c r="AM205" i="31"/>
  <c r="AL205" i="31"/>
  <c r="W206" i="31"/>
  <c r="Q200" i="29"/>
  <c r="M199" i="29"/>
  <c r="A196" i="29"/>
  <c r="J196" i="29"/>
  <c r="AM204" i="29"/>
  <c r="AL204" i="29"/>
  <c r="AK204" i="29"/>
  <c r="S197" i="29"/>
  <c r="AD197" i="29"/>
  <c r="I197" i="29"/>
  <c r="B196" i="29"/>
  <c r="H196" i="29"/>
  <c r="J196" i="32"/>
  <c r="A196" i="32"/>
  <c r="H196" i="32"/>
  <c r="B196" i="32"/>
  <c r="G197" i="32"/>
  <c r="S197" i="32"/>
  <c r="AD197" i="32"/>
  <c r="C198" i="32"/>
  <c r="I197" i="32"/>
  <c r="S197" i="33"/>
  <c r="AD197" i="33"/>
  <c r="C198" i="33"/>
  <c r="I197" i="33"/>
  <c r="G197" i="33"/>
  <c r="B196" i="33"/>
  <c r="H196" i="33"/>
  <c r="AL206" i="33"/>
  <c r="AM206" i="33"/>
  <c r="AK206" i="33"/>
  <c r="W207" i="33"/>
  <c r="A196" i="33"/>
  <c r="J196" i="33"/>
  <c r="L197" i="33"/>
  <c r="Q198" i="33"/>
  <c r="M197" i="33"/>
  <c r="U198" i="33"/>
  <c r="AM205" i="32"/>
  <c r="AL205" i="32"/>
  <c r="AK205" i="32"/>
  <c r="W206" i="32"/>
  <c r="L194" i="32"/>
  <c r="Q195" i="32"/>
  <c r="M194" i="32"/>
  <c r="U195" i="32"/>
  <c r="AK206" i="31"/>
  <c r="AM206" i="31"/>
  <c r="AL206" i="31"/>
  <c r="W207" i="31"/>
  <c r="H196" i="31"/>
  <c r="B196" i="31"/>
  <c r="M195" i="31"/>
  <c r="L195" i="31"/>
  <c r="Q196" i="31"/>
  <c r="U196" i="31"/>
  <c r="G197" i="31"/>
  <c r="C198" i="31"/>
  <c r="S197" i="31"/>
  <c r="AD197" i="31"/>
  <c r="I197" i="31"/>
  <c r="J196" i="31"/>
  <c r="A196" i="31"/>
  <c r="A197" i="29"/>
  <c r="J197" i="29"/>
  <c r="M200" i="29"/>
  <c r="Q201" i="29"/>
  <c r="I198" i="29"/>
  <c r="S198" i="29"/>
  <c r="AD198" i="29"/>
  <c r="B197" i="29"/>
  <c r="H197" i="29"/>
  <c r="AL205" i="29"/>
  <c r="AK205" i="29"/>
  <c r="AM205" i="29"/>
  <c r="H197" i="32"/>
  <c r="B197" i="32"/>
  <c r="A197" i="32"/>
  <c r="J197" i="32"/>
  <c r="I198" i="32"/>
  <c r="S198" i="32"/>
  <c r="AD198" i="32"/>
  <c r="G198" i="32"/>
  <c r="C199" i="32"/>
  <c r="L198" i="33"/>
  <c r="Q199" i="33"/>
  <c r="M198" i="33"/>
  <c r="U199" i="33"/>
  <c r="J197" i="33"/>
  <c r="A197" i="33"/>
  <c r="AK207" i="33"/>
  <c r="AM207" i="33"/>
  <c r="AL207" i="33"/>
  <c r="W208" i="33"/>
  <c r="C199" i="33"/>
  <c r="G198" i="33"/>
  <c r="S198" i="33"/>
  <c r="AD198" i="33"/>
  <c r="I198" i="33"/>
  <c r="H197" i="33"/>
  <c r="B197" i="33"/>
  <c r="L195" i="32"/>
  <c r="Q196" i="32"/>
  <c r="M195" i="32"/>
  <c r="U196" i="32"/>
  <c r="AL206" i="32"/>
  <c r="AM206" i="32"/>
  <c r="AK206" i="32"/>
  <c r="W207" i="32"/>
  <c r="AL207" i="31"/>
  <c r="AM207" i="31"/>
  <c r="AK207" i="31"/>
  <c r="W208" i="31"/>
  <c r="I198" i="31"/>
  <c r="S198" i="31"/>
  <c r="AD198" i="31"/>
  <c r="G198" i="31"/>
  <c r="C199" i="31"/>
  <c r="H197" i="31"/>
  <c r="B197" i="31"/>
  <c r="A197" i="31"/>
  <c r="J197" i="31"/>
  <c r="M196" i="31"/>
  <c r="L196" i="31"/>
  <c r="Q197" i="31"/>
  <c r="U197" i="31"/>
  <c r="AL206" i="29"/>
  <c r="AK206" i="29"/>
  <c r="AM206" i="29"/>
  <c r="A198" i="29"/>
  <c r="J198" i="29"/>
  <c r="I199" i="29"/>
  <c r="S199" i="29"/>
  <c r="AD199" i="29"/>
  <c r="H198" i="29"/>
  <c r="B198" i="29"/>
  <c r="Q202" i="29"/>
  <c r="M201" i="29"/>
  <c r="J198" i="32"/>
  <c r="A198" i="32"/>
  <c r="I199" i="32"/>
  <c r="G199" i="32"/>
  <c r="C200" i="32"/>
  <c r="S199" i="32"/>
  <c r="AD199" i="32"/>
  <c r="H198" i="32"/>
  <c r="B198" i="32"/>
  <c r="A198" i="33"/>
  <c r="J198" i="33"/>
  <c r="I199" i="33"/>
  <c r="C200" i="33"/>
  <c r="G199" i="33"/>
  <c r="S199" i="33"/>
  <c r="AD199" i="33"/>
  <c r="H198" i="33"/>
  <c r="B198" i="33"/>
  <c r="M199" i="33"/>
  <c r="L199" i="33"/>
  <c r="Q200" i="33"/>
  <c r="U200" i="33"/>
  <c r="AM208" i="33"/>
  <c r="AI6" i="33"/>
  <c r="AK208" i="33"/>
  <c r="AG6" i="33"/>
  <c r="AG8" i="33"/>
  <c r="AL208" i="33"/>
  <c r="AH6" i="33"/>
  <c r="AH8" i="33"/>
  <c r="M196" i="32"/>
  <c r="L196" i="32"/>
  <c r="Q197" i="32"/>
  <c r="U197" i="32"/>
  <c r="AK207" i="32"/>
  <c r="AL207" i="32"/>
  <c r="AM207" i="32"/>
  <c r="W208" i="32"/>
  <c r="L197" i="31"/>
  <c r="Q198" i="31"/>
  <c r="M197" i="31"/>
  <c r="U198" i="31"/>
  <c r="C200" i="31"/>
  <c r="S199" i="31"/>
  <c r="AD199" i="31"/>
  <c r="G199" i="31"/>
  <c r="I199" i="31"/>
  <c r="H198" i="31"/>
  <c r="B198" i="31"/>
  <c r="AM208" i="31"/>
  <c r="AI6" i="31"/>
  <c r="AL208" i="31"/>
  <c r="AH6" i="31"/>
  <c r="AH8" i="31"/>
  <c r="AK208" i="31"/>
  <c r="AG6" i="31"/>
  <c r="AG8" i="31"/>
  <c r="A198" i="31"/>
  <c r="J198" i="31"/>
  <c r="AL207" i="29"/>
  <c r="AM207" i="29"/>
  <c r="AK207" i="29"/>
  <c r="A199" i="29"/>
  <c r="J199" i="29"/>
  <c r="H199" i="29"/>
  <c r="B199" i="29"/>
  <c r="I200" i="29"/>
  <c r="C201" i="29"/>
  <c r="S200" i="29"/>
  <c r="AD200" i="29"/>
  <c r="Q203" i="29"/>
  <c r="M202" i="29"/>
  <c r="J199" i="32"/>
  <c r="A199" i="32"/>
  <c r="G200" i="32"/>
  <c r="S200" i="32"/>
  <c r="AD200" i="32"/>
  <c r="C201" i="32"/>
  <c r="I200" i="32"/>
  <c r="H199" i="32"/>
  <c r="B199" i="32"/>
  <c r="M200" i="33"/>
  <c r="L200" i="33"/>
  <c r="Q201" i="33"/>
  <c r="U201" i="33"/>
  <c r="S200" i="33"/>
  <c r="AD200" i="33"/>
  <c r="I200" i="33"/>
  <c r="C201" i="33"/>
  <c r="G200" i="33"/>
  <c r="AH9" i="33"/>
  <c r="A199" i="33"/>
  <c r="J199" i="33"/>
  <c r="AG9" i="33"/>
  <c r="H199" i="33"/>
  <c r="B199" i="33"/>
  <c r="AL208" i="32"/>
  <c r="AH6" i="32"/>
  <c r="AH8" i="32"/>
  <c r="AK208" i="32"/>
  <c r="AG6" i="32"/>
  <c r="AG8" i="32"/>
  <c r="AM208" i="32"/>
  <c r="AI6" i="32"/>
  <c r="L197" i="32"/>
  <c r="Q198" i="32"/>
  <c r="M197" i="32"/>
  <c r="U198" i="32"/>
  <c r="AH9" i="31"/>
  <c r="AH10" i="31"/>
  <c r="A199" i="31"/>
  <c r="J199" i="31"/>
  <c r="I200" i="31"/>
  <c r="S200" i="31"/>
  <c r="AD200" i="31"/>
  <c r="G200" i="31"/>
  <c r="C201" i="31"/>
  <c r="H199" i="31"/>
  <c r="B199" i="31"/>
  <c r="L198" i="31"/>
  <c r="Q199" i="31"/>
  <c r="M198" i="31"/>
  <c r="U199" i="31"/>
  <c r="AG9" i="31"/>
  <c r="AG10" i="31"/>
  <c r="M203" i="29"/>
  <c r="Q204" i="29"/>
  <c r="AK208" i="29"/>
  <c r="AG6" i="29"/>
  <c r="AG8" i="29"/>
  <c r="AM208" i="29"/>
  <c r="AI6" i="29"/>
  <c r="AL208" i="29"/>
  <c r="AH6" i="29"/>
  <c r="AH8" i="29"/>
  <c r="C202" i="29"/>
  <c r="S201" i="29"/>
  <c r="AD201" i="29"/>
  <c r="I201" i="29"/>
  <c r="B200" i="29"/>
  <c r="H200" i="29"/>
  <c r="U4" i="29"/>
  <c r="U5" i="29"/>
  <c r="J200" i="29"/>
  <c r="A200" i="29"/>
  <c r="I201" i="32"/>
  <c r="C202" i="32"/>
  <c r="S201" i="32"/>
  <c r="AD201" i="32"/>
  <c r="J200" i="32"/>
  <c r="A200" i="32"/>
  <c r="U3" i="32"/>
  <c r="H200" i="32"/>
  <c r="U4" i="32"/>
  <c r="B200" i="32"/>
  <c r="U5" i="32"/>
  <c r="H200" i="33"/>
  <c r="B200" i="33"/>
  <c r="U4" i="33"/>
  <c r="U5" i="33"/>
  <c r="U3" i="33"/>
  <c r="C202" i="33"/>
  <c r="S201" i="33"/>
  <c r="AD201" i="33"/>
  <c r="I201" i="33"/>
  <c r="L201" i="33"/>
  <c r="Q202" i="33"/>
  <c r="M201" i="33"/>
  <c r="U202" i="33"/>
  <c r="J200" i="33"/>
  <c r="A200" i="33"/>
  <c r="AG10" i="33"/>
  <c r="AH10" i="33"/>
  <c r="AH9" i="32"/>
  <c r="AH10" i="32"/>
  <c r="L198" i="32"/>
  <c r="Q199" i="32"/>
  <c r="M198" i="32"/>
  <c r="U199" i="32"/>
  <c r="AG9" i="32"/>
  <c r="AG10" i="32"/>
  <c r="A200" i="31"/>
  <c r="J200" i="31"/>
  <c r="AG11" i="31"/>
  <c r="C202" i="31"/>
  <c r="S201" i="31"/>
  <c r="AD201" i="31"/>
  <c r="I201" i="31"/>
  <c r="AH11" i="31"/>
  <c r="H200" i="31"/>
  <c r="B200" i="31"/>
  <c r="U4" i="31"/>
  <c r="U5" i="31"/>
  <c r="U3" i="31"/>
  <c r="L199" i="31"/>
  <c r="Q200" i="31"/>
  <c r="M199" i="31"/>
  <c r="U200" i="31"/>
  <c r="AH12" i="31"/>
  <c r="AG9" i="29"/>
  <c r="AS12" i="29"/>
  <c r="B18" i="19"/>
  <c r="AV12" i="29"/>
  <c r="C203" i="29"/>
  <c r="S202" i="29"/>
  <c r="AD202" i="29"/>
  <c r="M204" i="29"/>
  <c r="Q205" i="29"/>
  <c r="AV10" i="29"/>
  <c r="AU10" i="29"/>
  <c r="AT10" i="29"/>
  <c r="O5" i="27"/>
  <c r="J201" i="29"/>
  <c r="A201" i="29"/>
  <c r="AF3" i="29"/>
  <c r="AF4" i="29"/>
  <c r="AF5" i="29"/>
  <c r="AH9" i="29"/>
  <c r="AH10" i="29"/>
  <c r="AV11" i="29"/>
  <c r="AS11" i="29"/>
  <c r="B17" i="19"/>
  <c r="L5" i="27"/>
  <c r="AS12" i="32"/>
  <c r="B28" i="19"/>
  <c r="AV12" i="32"/>
  <c r="AV10" i="32"/>
  <c r="AU10" i="32"/>
  <c r="AT10" i="32"/>
  <c r="AS10" i="32"/>
  <c r="B26" i="19"/>
  <c r="W5" i="27"/>
  <c r="I5" i="27"/>
  <c r="S202" i="32"/>
  <c r="AD202" i="32"/>
  <c r="C203" i="32"/>
  <c r="K5" i="27"/>
  <c r="AS11" i="32"/>
  <c r="B27" i="19"/>
  <c r="T5" i="27"/>
  <c r="AV11" i="32"/>
  <c r="AF4" i="32"/>
  <c r="AF3" i="32"/>
  <c r="A201" i="32"/>
  <c r="AF5" i="32"/>
  <c r="J201" i="32"/>
  <c r="AS12" i="33"/>
  <c r="B33" i="19"/>
  <c r="AV12" i="33"/>
  <c r="A201" i="33"/>
  <c r="J201" i="33"/>
  <c r="AF4" i="33"/>
  <c r="AF5" i="33"/>
  <c r="AF3" i="33"/>
  <c r="AS11" i="33"/>
  <c r="B32" i="19"/>
  <c r="AV11" i="33"/>
  <c r="S202" i="33"/>
  <c r="AD202" i="33"/>
  <c r="C203" i="33"/>
  <c r="AH11" i="33"/>
  <c r="AH12" i="33"/>
  <c r="AJ12" i="33"/>
  <c r="AG11" i="33"/>
  <c r="M202" i="33"/>
  <c r="L202" i="33"/>
  <c r="Q203" i="33"/>
  <c r="U203" i="33"/>
  <c r="AV10" i="33"/>
  <c r="AU10" i="33"/>
  <c r="AT10" i="33"/>
  <c r="AS10" i="33"/>
  <c r="B31" i="19"/>
  <c r="M199" i="32"/>
  <c r="L199" i="32"/>
  <c r="Q200" i="32"/>
  <c r="U200" i="32"/>
  <c r="AH11" i="32"/>
  <c r="AG11" i="32"/>
  <c r="AU11" i="29"/>
  <c r="AT11" i="29"/>
  <c r="AV12" i="31"/>
  <c r="AS12" i="31"/>
  <c r="B23" i="19"/>
  <c r="AS10" i="31"/>
  <c r="B21" i="19"/>
  <c r="S5" i="27"/>
  <c r="AV10" i="31"/>
  <c r="AU10" i="31"/>
  <c r="AT10" i="31"/>
  <c r="A201" i="31"/>
  <c r="J201" i="31"/>
  <c r="AF3" i="31"/>
  <c r="AF5" i="31"/>
  <c r="AF4" i="31"/>
  <c r="M200" i="31"/>
  <c r="L200" i="31"/>
  <c r="Q201" i="31"/>
  <c r="U201" i="31"/>
  <c r="AH13" i="31"/>
  <c r="AH14" i="31"/>
  <c r="AS11" i="31"/>
  <c r="B22" i="19"/>
  <c r="P5" i="27"/>
  <c r="AV11" i="31"/>
  <c r="AG12" i="31"/>
  <c r="AH15" i="31"/>
  <c r="S202" i="31"/>
  <c r="AD202" i="31"/>
  <c r="C203" i="31"/>
  <c r="AG13" i="31"/>
  <c r="AU12" i="29"/>
  <c r="AT12" i="29"/>
  <c r="AG10" i="29"/>
  <c r="AH11" i="29"/>
  <c r="M205" i="29"/>
  <c r="Q206" i="29"/>
  <c r="S203" i="29"/>
  <c r="AD203" i="29"/>
  <c r="C204" i="29"/>
  <c r="H5" i="27"/>
  <c r="AU11" i="32"/>
  <c r="AT11" i="32"/>
  <c r="S203" i="32"/>
  <c r="AD203" i="32"/>
  <c r="C204" i="32"/>
  <c r="AU12" i="32"/>
  <c r="AT12" i="32"/>
  <c r="AV13" i="32"/>
  <c r="AV13" i="29"/>
  <c r="AU11" i="31"/>
  <c r="AT11" i="31"/>
  <c r="AU11" i="33"/>
  <c r="AT11" i="33"/>
  <c r="AH13" i="33"/>
  <c r="AJ13" i="33"/>
  <c r="AH14" i="33"/>
  <c r="AJ14" i="33"/>
  <c r="AU12" i="33"/>
  <c r="AT12" i="33"/>
  <c r="AG12" i="33"/>
  <c r="S203" i="33"/>
  <c r="AD203" i="33"/>
  <c r="C204" i="33"/>
  <c r="M203" i="33"/>
  <c r="L203" i="33"/>
  <c r="Q204" i="33"/>
  <c r="U204" i="33"/>
  <c r="AH12" i="32"/>
  <c r="AH13" i="32"/>
  <c r="AH14" i="32"/>
  <c r="M200" i="32"/>
  <c r="L200" i="32"/>
  <c r="Q201" i="32"/>
  <c r="U201" i="32"/>
  <c r="AG12" i="32"/>
  <c r="AU12" i="31"/>
  <c r="AT12" i="31"/>
  <c r="AG14" i="31"/>
  <c r="M201" i="31"/>
  <c r="L201" i="31"/>
  <c r="Q202" i="31"/>
  <c r="U202" i="31"/>
  <c r="AH16" i="31"/>
  <c r="S203" i="31"/>
  <c r="AD203" i="31"/>
  <c r="C204" i="31"/>
  <c r="AG11" i="29"/>
  <c r="C205" i="29"/>
  <c r="S204" i="29"/>
  <c r="AD204" i="29"/>
  <c r="Q207" i="29"/>
  <c r="M206" i="29"/>
  <c r="AH12" i="29"/>
  <c r="AH13" i="29"/>
  <c r="AV13" i="33"/>
  <c r="S204" i="32"/>
  <c r="AD204" i="32"/>
  <c r="C205" i="32"/>
  <c r="AV13" i="31"/>
  <c r="AH15" i="33"/>
  <c r="AJ15" i="33"/>
  <c r="M204" i="33"/>
  <c r="L204" i="33"/>
  <c r="Q205" i="33"/>
  <c r="U205" i="33"/>
  <c r="AG13" i="33"/>
  <c r="C205" i="33"/>
  <c r="S204" i="33"/>
  <c r="AD204" i="33"/>
  <c r="L201" i="32"/>
  <c r="Q202" i="32"/>
  <c r="M201" i="32"/>
  <c r="U202" i="32"/>
  <c r="AH15" i="32"/>
  <c r="AG13" i="32"/>
  <c r="AG14" i="32"/>
  <c r="AH16" i="32"/>
  <c r="AH17" i="31"/>
  <c r="L202" i="31"/>
  <c r="Q203" i="31"/>
  <c r="M202" i="31"/>
  <c r="U203" i="31"/>
  <c r="AG15" i="31"/>
  <c r="S204" i="31"/>
  <c r="AD204" i="31"/>
  <c r="C205" i="31"/>
  <c r="AH14" i="29"/>
  <c r="Q208" i="29"/>
  <c r="M207" i="29"/>
  <c r="S205" i="29"/>
  <c r="AD205" i="29"/>
  <c r="C206" i="29"/>
  <c r="AG12" i="29"/>
  <c r="S205" i="32"/>
  <c r="AD205" i="32"/>
  <c r="C206" i="32"/>
  <c r="AH16" i="33"/>
  <c r="AJ16" i="33"/>
  <c r="S205" i="33"/>
  <c r="AD205" i="33"/>
  <c r="C206" i="33"/>
  <c r="AG14" i="33"/>
  <c r="AG15" i="33"/>
  <c r="AG16" i="33"/>
  <c r="AG17" i="33"/>
  <c r="AG18" i="33"/>
  <c r="AG19" i="33"/>
  <c r="AG20" i="33"/>
  <c r="AG21" i="33"/>
  <c r="M205" i="33"/>
  <c r="L205" i="33"/>
  <c r="Q206" i="33"/>
  <c r="U206" i="33"/>
  <c r="M202" i="32"/>
  <c r="L202" i="32"/>
  <c r="Q203" i="32"/>
  <c r="U203" i="32"/>
  <c r="AG15" i="32"/>
  <c r="AH17" i="32"/>
  <c r="AG16" i="32"/>
  <c r="AG17" i="32"/>
  <c r="AG18" i="32"/>
  <c r="AG16" i="31"/>
  <c r="M203" i="31"/>
  <c r="L203" i="31"/>
  <c r="Q204" i="31"/>
  <c r="U204" i="31"/>
  <c r="AH18" i="31"/>
  <c r="AH19" i="31"/>
  <c r="AH20" i="31"/>
  <c r="AH21" i="31"/>
  <c r="AH22" i="31"/>
  <c r="AH23" i="31"/>
  <c r="AH24" i="31"/>
  <c r="AH25" i="31"/>
  <c r="AH26" i="31"/>
  <c r="C206" i="31"/>
  <c r="S205" i="31"/>
  <c r="AD205" i="31"/>
  <c r="AG13" i="29"/>
  <c r="AH15" i="29"/>
  <c r="C207" i="29"/>
  <c r="S206" i="29"/>
  <c r="AD206" i="29"/>
  <c r="M208" i="29"/>
  <c r="S206" i="32"/>
  <c r="AD206" i="32"/>
  <c r="C207" i="32"/>
  <c r="AG22" i="33"/>
  <c r="AG23" i="33"/>
  <c r="AG24" i="33"/>
  <c r="AG25" i="33"/>
  <c r="AG26" i="33"/>
  <c r="AG27" i="33"/>
  <c r="AG28" i="33"/>
  <c r="AG29" i="33"/>
  <c r="AG30" i="33"/>
  <c r="AG31" i="33"/>
  <c r="AG32" i="33"/>
  <c r="AG33" i="33"/>
  <c r="AG34" i="33"/>
  <c r="AG35" i="33"/>
  <c r="AG36" i="33"/>
  <c r="AG37" i="33"/>
  <c r="AG38" i="33"/>
  <c r="AG39" i="33"/>
  <c r="AG40" i="33"/>
  <c r="AG41" i="33"/>
  <c r="AG42" i="33"/>
  <c r="AG43" i="33"/>
  <c r="AG44" i="33"/>
  <c r="AG45" i="33"/>
  <c r="AG46" i="33"/>
  <c r="AG47" i="33"/>
  <c r="AG48" i="33"/>
  <c r="AG49" i="33"/>
  <c r="AG50" i="33"/>
  <c r="AG51" i="33"/>
  <c r="AG52" i="33"/>
  <c r="AG53" i="33"/>
  <c r="AG54" i="33"/>
  <c r="AG55" i="33"/>
  <c r="AG56" i="33"/>
  <c r="AG57" i="33"/>
  <c r="AG58" i="33"/>
  <c r="AG59" i="33"/>
  <c r="AG60" i="33"/>
  <c r="AG61" i="33"/>
  <c r="AG62" i="33"/>
  <c r="AG63" i="33"/>
  <c r="AG64" i="33"/>
  <c r="AG65" i="33"/>
  <c r="AG66" i="33"/>
  <c r="AG67" i="33"/>
  <c r="AG68" i="33"/>
  <c r="AG69" i="33"/>
  <c r="AG70" i="33"/>
  <c r="AG71" i="33"/>
  <c r="AG72" i="33"/>
  <c r="AG73" i="33"/>
  <c r="AG74" i="33"/>
  <c r="AG75" i="33"/>
  <c r="AG76" i="33"/>
  <c r="AG77" i="33"/>
  <c r="AG78" i="33"/>
  <c r="AG79" i="33"/>
  <c r="AG80" i="33"/>
  <c r="AG81" i="33"/>
  <c r="AG82" i="33"/>
  <c r="AG83" i="33"/>
  <c r="AG84" i="33"/>
  <c r="AG85" i="33"/>
  <c r="AG86" i="33"/>
  <c r="AG87" i="33"/>
  <c r="AG88" i="33"/>
  <c r="AG89" i="33"/>
  <c r="AG90" i="33"/>
  <c r="AG91" i="33"/>
  <c r="AG92" i="33"/>
  <c r="AG93" i="33"/>
  <c r="AG94" i="33"/>
  <c r="AG95" i="33"/>
  <c r="AG96" i="33"/>
  <c r="AG97" i="33"/>
  <c r="AG98" i="33"/>
  <c r="AG99" i="33"/>
  <c r="AG100" i="33"/>
  <c r="AG101" i="33"/>
  <c r="AG102" i="33"/>
  <c r="AG103" i="33"/>
  <c r="AG104" i="33"/>
  <c r="AG105" i="33"/>
  <c r="AG106" i="33"/>
  <c r="AG107" i="33"/>
  <c r="AG108" i="33"/>
  <c r="AG109" i="33"/>
  <c r="AG110" i="33"/>
  <c r="AG111" i="33"/>
  <c r="AG112" i="33"/>
  <c r="AG113" i="33"/>
  <c r="AG114" i="33"/>
  <c r="AG115" i="33"/>
  <c r="AG116" i="33"/>
  <c r="AG117" i="33"/>
  <c r="AG118" i="33"/>
  <c r="AG119" i="33"/>
  <c r="AG120" i="33"/>
  <c r="AG121" i="33"/>
  <c r="AG122" i="33"/>
  <c r="AG123" i="33"/>
  <c r="AG124" i="33"/>
  <c r="AG125" i="33"/>
  <c r="AG126" i="33"/>
  <c r="AG127" i="33"/>
  <c r="AG128" i="33"/>
  <c r="AG129" i="33"/>
  <c r="AG130" i="33"/>
  <c r="AG131" i="33"/>
  <c r="AG132" i="33"/>
  <c r="AG133" i="33"/>
  <c r="AG134" i="33"/>
  <c r="AG135" i="33"/>
  <c r="AG136" i="33"/>
  <c r="AG137" i="33"/>
  <c r="AG138" i="33"/>
  <c r="AG139" i="33"/>
  <c r="AG140" i="33"/>
  <c r="AG141" i="33"/>
  <c r="AG142" i="33"/>
  <c r="AG143" i="33"/>
  <c r="AG144" i="33"/>
  <c r="AG145" i="33"/>
  <c r="AG146" i="33"/>
  <c r="AG147" i="33"/>
  <c r="AG148" i="33"/>
  <c r="AG149" i="33"/>
  <c r="AG150" i="33"/>
  <c r="AG151" i="33"/>
  <c r="AG152" i="33"/>
  <c r="AG153" i="33"/>
  <c r="AG154" i="33"/>
  <c r="AG155" i="33"/>
  <c r="AG156" i="33"/>
  <c r="AG157" i="33"/>
  <c r="AG158" i="33"/>
  <c r="AG159" i="33"/>
  <c r="AG160" i="33"/>
  <c r="AG161" i="33"/>
  <c r="AG162" i="33"/>
  <c r="AG163" i="33"/>
  <c r="AG164" i="33"/>
  <c r="AG165" i="33"/>
  <c r="AG166" i="33"/>
  <c r="AG167" i="33"/>
  <c r="AG168" i="33"/>
  <c r="AG169" i="33"/>
  <c r="AG170" i="33"/>
  <c r="AG171" i="33"/>
  <c r="AG172" i="33"/>
  <c r="AG173" i="33"/>
  <c r="AG174" i="33"/>
  <c r="AG175" i="33"/>
  <c r="AG176" i="33"/>
  <c r="AG177" i="33"/>
  <c r="AG178" i="33"/>
  <c r="AG179" i="33"/>
  <c r="AG180" i="33"/>
  <c r="AG181" i="33"/>
  <c r="AG182" i="33"/>
  <c r="AG183" i="33"/>
  <c r="AG184" i="33"/>
  <c r="AG185" i="33"/>
  <c r="AG186" i="33"/>
  <c r="AG187" i="33"/>
  <c r="AG188" i="33"/>
  <c r="AG189" i="33"/>
  <c r="AG190" i="33"/>
  <c r="AG191" i="33"/>
  <c r="AG192" i="33"/>
  <c r="AG193" i="33"/>
  <c r="AG194" i="33"/>
  <c r="AG195" i="33"/>
  <c r="AG196" i="33"/>
  <c r="AG197" i="33"/>
  <c r="AG198" i="33"/>
  <c r="AG199" i="33"/>
  <c r="AG200" i="33"/>
  <c r="AG201" i="33"/>
  <c r="AG202" i="33"/>
  <c r="AG203" i="33"/>
  <c r="AG204" i="33"/>
  <c r="AG205" i="33"/>
  <c r="AG206" i="33"/>
  <c r="AG207" i="33"/>
  <c r="AG208" i="33"/>
  <c r="AG209" i="33"/>
  <c r="AG210" i="33"/>
  <c r="AG211" i="33"/>
  <c r="AG212" i="33"/>
  <c r="AG213" i="33"/>
  <c r="AG214" i="33"/>
  <c r="AG215" i="33"/>
  <c r="AG216" i="33"/>
  <c r="AG217" i="33"/>
  <c r="AG218" i="33"/>
  <c r="AG219" i="33"/>
  <c r="AG220" i="33"/>
  <c r="AG221" i="33"/>
  <c r="AG222" i="33"/>
  <c r="AG223" i="33"/>
  <c r="AG224" i="33"/>
  <c r="AG225" i="33"/>
  <c r="AG226" i="33"/>
  <c r="AG227" i="33"/>
  <c r="AG228" i="33"/>
  <c r="AG229" i="33"/>
  <c r="AG230" i="33"/>
  <c r="AG231" i="33"/>
  <c r="AG232" i="33"/>
  <c r="AG233" i="33"/>
  <c r="AG234" i="33"/>
  <c r="AG235" i="33"/>
  <c r="AG236" i="33"/>
  <c r="AG237" i="33"/>
  <c r="AH17" i="33"/>
  <c r="S206" i="33"/>
  <c r="AD206" i="33"/>
  <c r="C207" i="33"/>
  <c r="M206" i="33"/>
  <c r="L206" i="33"/>
  <c r="Q207" i="33"/>
  <c r="U207" i="33"/>
  <c r="AG19" i="32"/>
  <c r="AG20" i="32"/>
  <c r="AG21" i="32"/>
  <c r="AH18" i="32"/>
  <c r="M203" i="32"/>
  <c r="L203" i="32"/>
  <c r="Q204" i="32"/>
  <c r="U204" i="32"/>
  <c r="S206" i="31"/>
  <c r="AD206" i="31"/>
  <c r="C207" i="31"/>
  <c r="M204" i="31"/>
  <c r="L204" i="31"/>
  <c r="Q205" i="31"/>
  <c r="U205" i="31"/>
  <c r="AJ26" i="31"/>
  <c r="AH27" i="31"/>
  <c r="AG17" i="31"/>
  <c r="AG18" i="31"/>
  <c r="AG19" i="31"/>
  <c r="AG20" i="31"/>
  <c r="AG21" i="31"/>
  <c r="AG22" i="31"/>
  <c r="AG23" i="31"/>
  <c r="AG24" i="31"/>
  <c r="AG25" i="31"/>
  <c r="AG26" i="31"/>
  <c r="AG27" i="31"/>
  <c r="AG28" i="31"/>
  <c r="AG29" i="31"/>
  <c r="AG30" i="31"/>
  <c r="AG31" i="31"/>
  <c r="AG32" i="31"/>
  <c r="AG33" i="31"/>
  <c r="AG34" i="31"/>
  <c r="AG35" i="31"/>
  <c r="AG36" i="31"/>
  <c r="AG37" i="31"/>
  <c r="AG38" i="31"/>
  <c r="AG39" i="31"/>
  <c r="AG40" i="31"/>
  <c r="AG41" i="31"/>
  <c r="AG42" i="31"/>
  <c r="AG43" i="31"/>
  <c r="AG44" i="31"/>
  <c r="AG45" i="31"/>
  <c r="AG46" i="31"/>
  <c r="AG47" i="31"/>
  <c r="AG48" i="31"/>
  <c r="AG49" i="31"/>
  <c r="AG50" i="31"/>
  <c r="AG51" i="31"/>
  <c r="AG52" i="31"/>
  <c r="AG53" i="31"/>
  <c r="AG54" i="31"/>
  <c r="AG55" i="31"/>
  <c r="AG56" i="31"/>
  <c r="AG57" i="31"/>
  <c r="AG58" i="31"/>
  <c r="AG59" i="31"/>
  <c r="AG60" i="31"/>
  <c r="AG61" i="31"/>
  <c r="AG62" i="31"/>
  <c r="AG63" i="31"/>
  <c r="AG64" i="31"/>
  <c r="AG65" i="31"/>
  <c r="AG66" i="31"/>
  <c r="AG67" i="31"/>
  <c r="AG68" i="31"/>
  <c r="AG69" i="31"/>
  <c r="AG70" i="31"/>
  <c r="AG71" i="31"/>
  <c r="AG72" i="31"/>
  <c r="AG73" i="31"/>
  <c r="AG74" i="31"/>
  <c r="AG75" i="31"/>
  <c r="AG76" i="31"/>
  <c r="AG77" i="31"/>
  <c r="AG78" i="31"/>
  <c r="AG79" i="31"/>
  <c r="AG80" i="31"/>
  <c r="AG81" i="31"/>
  <c r="AG82" i="31"/>
  <c r="AG83" i="31"/>
  <c r="AG84" i="31"/>
  <c r="AG85" i="31"/>
  <c r="AG86" i="31"/>
  <c r="AG87" i="31"/>
  <c r="AG88" i="31"/>
  <c r="AG89" i="31"/>
  <c r="AG90" i="31"/>
  <c r="AG91" i="31"/>
  <c r="AG92" i="31"/>
  <c r="AG93" i="31"/>
  <c r="AG94" i="31"/>
  <c r="AG95" i="31"/>
  <c r="AG96" i="31"/>
  <c r="AG97" i="31"/>
  <c r="AG98" i="31"/>
  <c r="AG99" i="31"/>
  <c r="AG100" i="31"/>
  <c r="AG101" i="31"/>
  <c r="AG102" i="31"/>
  <c r="AG103" i="31"/>
  <c r="AG104" i="31"/>
  <c r="AG105" i="31"/>
  <c r="AG106" i="31"/>
  <c r="AG107" i="31"/>
  <c r="AG108" i="31"/>
  <c r="AG109" i="31"/>
  <c r="AG110" i="31"/>
  <c r="AG111" i="31"/>
  <c r="AG112" i="31"/>
  <c r="AG113" i="31"/>
  <c r="AG114" i="31"/>
  <c r="AG115" i="31"/>
  <c r="AG116" i="31"/>
  <c r="AG117" i="31"/>
  <c r="AG118" i="31"/>
  <c r="AG119" i="31"/>
  <c r="AG120" i="31"/>
  <c r="AG121" i="31"/>
  <c r="AG122" i="31"/>
  <c r="AG123" i="31"/>
  <c r="AG124" i="31"/>
  <c r="AG125" i="31"/>
  <c r="AG126" i="31"/>
  <c r="AG127" i="31"/>
  <c r="AG128" i="31"/>
  <c r="AG129" i="31"/>
  <c r="AG130" i="31"/>
  <c r="AG131" i="31"/>
  <c r="AG132" i="31"/>
  <c r="AG133" i="31"/>
  <c r="AG134" i="31"/>
  <c r="AG135" i="31"/>
  <c r="AG136" i="31"/>
  <c r="AG137" i="31"/>
  <c r="AG138" i="31"/>
  <c r="AG139" i="31"/>
  <c r="AG140" i="31"/>
  <c r="AG141" i="31"/>
  <c r="AG142" i="31"/>
  <c r="AG143" i="31"/>
  <c r="AG144" i="31"/>
  <c r="AG145" i="31"/>
  <c r="AG146" i="31"/>
  <c r="AG147" i="31"/>
  <c r="AG148" i="31"/>
  <c r="AG149" i="31"/>
  <c r="AG150" i="31"/>
  <c r="AG151" i="31"/>
  <c r="AG152" i="31"/>
  <c r="AG153" i="31"/>
  <c r="AG154" i="31"/>
  <c r="AG155" i="31"/>
  <c r="AG156" i="31"/>
  <c r="AG157" i="31"/>
  <c r="AG158" i="31"/>
  <c r="AG159" i="31"/>
  <c r="AG160" i="31"/>
  <c r="AG161" i="31"/>
  <c r="AG162" i="31"/>
  <c r="AG163" i="31"/>
  <c r="AG164" i="31"/>
  <c r="AG165" i="31"/>
  <c r="AG166" i="31"/>
  <c r="AG167" i="31"/>
  <c r="AG168" i="31"/>
  <c r="AG169" i="31"/>
  <c r="AG170" i="31"/>
  <c r="AG171" i="31"/>
  <c r="AG172" i="31"/>
  <c r="AG173" i="31"/>
  <c r="AG174" i="31"/>
  <c r="AG175" i="31"/>
  <c r="AG176" i="31"/>
  <c r="AG177" i="31"/>
  <c r="AG178" i="31"/>
  <c r="AG179" i="31"/>
  <c r="AG180" i="31"/>
  <c r="AG181" i="31"/>
  <c r="AG182" i="31"/>
  <c r="AG183" i="31"/>
  <c r="AG184" i="31"/>
  <c r="AG185" i="31"/>
  <c r="AG186" i="31"/>
  <c r="AG187" i="31"/>
  <c r="AG188" i="31"/>
  <c r="AG189" i="31"/>
  <c r="AG190" i="31"/>
  <c r="AG191" i="31"/>
  <c r="AG192" i="31"/>
  <c r="AG193" i="31"/>
  <c r="AG194" i="31"/>
  <c r="AG195" i="31"/>
  <c r="AG196" i="31"/>
  <c r="AG197" i="31"/>
  <c r="AG198" i="31"/>
  <c r="AG199" i="31"/>
  <c r="AG200" i="31"/>
  <c r="AG201" i="31"/>
  <c r="AG202" i="31"/>
  <c r="AG203" i="31"/>
  <c r="AG204" i="31"/>
  <c r="AG205" i="31"/>
  <c r="AG206" i="31"/>
  <c r="AG207" i="31"/>
  <c r="AG208" i="31"/>
  <c r="AG209" i="31"/>
  <c r="AG210" i="31"/>
  <c r="AG211" i="31"/>
  <c r="AG212" i="31"/>
  <c r="AG213" i="31"/>
  <c r="AG214" i="31"/>
  <c r="AG215" i="31"/>
  <c r="AG216" i="31"/>
  <c r="AG217" i="31"/>
  <c r="AG218" i="31"/>
  <c r="AG219" i="31"/>
  <c r="AG220" i="31"/>
  <c r="AG221" i="31"/>
  <c r="AG222" i="31"/>
  <c r="AG223" i="31"/>
  <c r="AG224" i="31"/>
  <c r="AG225" i="31"/>
  <c r="AG226" i="31"/>
  <c r="AG227" i="31"/>
  <c r="AG228" i="31"/>
  <c r="AG229" i="31"/>
  <c r="AG230" i="31"/>
  <c r="AG231" i="31"/>
  <c r="AG232" i="31"/>
  <c r="AG233" i="31"/>
  <c r="AG234" i="31"/>
  <c r="AG235" i="31"/>
  <c r="AG236" i="31"/>
  <c r="AG237" i="31"/>
  <c r="AG14"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AG3" i="29"/>
  <c r="AG4" i="29"/>
  <c r="V5" i="29"/>
  <c r="AG5" i="29"/>
  <c r="V4" i="29"/>
  <c r="C208" i="29"/>
  <c r="S207" i="29"/>
  <c r="AD207" i="29"/>
  <c r="AH16" i="29"/>
  <c r="AG22" i="32"/>
  <c r="S207" i="32"/>
  <c r="AD207" i="32"/>
  <c r="C208" i="32"/>
  <c r="AH18" i="33"/>
  <c r="AJ17" i="33"/>
  <c r="C208" i="33"/>
  <c r="S207" i="33"/>
  <c r="AD207" i="33"/>
  <c r="L207" i="33"/>
  <c r="Q208" i="33"/>
  <c r="M207" i="33"/>
  <c r="U208" i="33"/>
  <c r="AH19" i="32"/>
  <c r="AH20" i="32"/>
  <c r="AH21" i="32"/>
  <c r="AH22" i="32"/>
  <c r="L204" i="32"/>
  <c r="Q205" i="32"/>
  <c r="M204" i="32"/>
  <c r="U205" i="32"/>
  <c r="AJ27" i="31"/>
  <c r="AH28" i="31"/>
  <c r="S207" i="31"/>
  <c r="AD207" i="31"/>
  <c r="C208" i="31"/>
  <c r="L205" i="31"/>
  <c r="Q206" i="31"/>
  <c r="M205" i="31"/>
  <c r="U206" i="31"/>
  <c r="AH17" i="29"/>
  <c r="AH18" i="29"/>
  <c r="AH19" i="29"/>
  <c r="AH20" i="29"/>
  <c r="AH21" i="29"/>
  <c r="AH22" i="29"/>
  <c r="AH23" i="29"/>
  <c r="AH24" i="29"/>
  <c r="AH25" i="29"/>
  <c r="AH26" i="29"/>
  <c r="S208" i="29"/>
  <c r="AD208" i="29"/>
  <c r="C209" i="29"/>
  <c r="C210" i="29"/>
  <c r="C211" i="29"/>
  <c r="C212" i="29"/>
  <c r="C213" i="29"/>
  <c r="C214" i="29"/>
  <c r="C215" i="29"/>
  <c r="C216" i="29"/>
  <c r="C217" i="29"/>
  <c r="C218" i="29"/>
  <c r="C219" i="29"/>
  <c r="C220" i="29"/>
  <c r="C221" i="29"/>
  <c r="C222" i="29"/>
  <c r="C223" i="29"/>
  <c r="C224" i="29"/>
  <c r="C225" i="29"/>
  <c r="C226" i="29"/>
  <c r="C227" i="29"/>
  <c r="C228" i="29"/>
  <c r="C229" i="29"/>
  <c r="C230" i="29"/>
  <c r="C231" i="29"/>
  <c r="C232" i="29"/>
  <c r="C233" i="29"/>
  <c r="C234" i="29"/>
  <c r="C235" i="29"/>
  <c r="C236" i="29"/>
  <c r="C237" i="29"/>
  <c r="AS19" i="29"/>
  <c r="AV19" i="29"/>
  <c r="AV18" i="29"/>
  <c r="AV20" i="29"/>
  <c r="AS20" i="29"/>
  <c r="AQ33" i="29"/>
  <c r="AQ37" i="29"/>
  <c r="AQ35" i="29"/>
  <c r="AG15" i="29"/>
  <c r="AG16" i="29"/>
  <c r="AG17" i="29"/>
  <c r="AG18" i="29"/>
  <c r="AG19" i="29"/>
  <c r="AG20" i="29"/>
  <c r="AG21" i="29"/>
  <c r="AG22" i="29"/>
  <c r="AG23" i="29"/>
  <c r="AG24" i="29"/>
  <c r="AG25" i="29"/>
  <c r="AG26" i="29"/>
  <c r="AG27" i="29"/>
  <c r="AG28" i="29"/>
  <c r="AG29" i="29"/>
  <c r="AG30" i="29"/>
  <c r="AG31" i="29"/>
  <c r="AG32" i="29"/>
  <c r="AG33" i="29"/>
  <c r="AG34" i="29"/>
  <c r="AG35" i="29"/>
  <c r="AG36" i="29"/>
  <c r="AG37" i="29"/>
  <c r="AG38" i="29"/>
  <c r="AG39" i="29"/>
  <c r="AG40" i="29"/>
  <c r="AG41" i="29"/>
  <c r="AG42" i="29"/>
  <c r="AG43" i="29"/>
  <c r="AG44" i="29"/>
  <c r="AG45" i="29"/>
  <c r="AG46" i="29"/>
  <c r="AG47" i="29"/>
  <c r="AG48" i="29"/>
  <c r="AG49" i="29"/>
  <c r="AG50" i="29"/>
  <c r="AG51" i="29"/>
  <c r="AG52" i="29"/>
  <c r="AG53" i="29"/>
  <c r="AG54" i="29"/>
  <c r="AG55" i="29"/>
  <c r="AG56" i="29"/>
  <c r="AG57" i="29"/>
  <c r="AG58" i="29"/>
  <c r="AG59" i="29"/>
  <c r="AG60" i="29"/>
  <c r="AG61" i="29"/>
  <c r="AG62" i="29"/>
  <c r="AG63" i="29"/>
  <c r="AG64" i="29"/>
  <c r="AG65" i="29"/>
  <c r="AG66" i="29"/>
  <c r="AG67" i="29"/>
  <c r="AG68" i="29"/>
  <c r="AG69" i="29"/>
  <c r="AG70" i="29"/>
  <c r="AG71" i="29"/>
  <c r="AG72" i="29"/>
  <c r="AG73" i="29"/>
  <c r="AG74" i="29"/>
  <c r="AG75" i="29"/>
  <c r="AG76" i="29"/>
  <c r="AG77" i="29"/>
  <c r="AG78" i="29"/>
  <c r="AG79" i="29"/>
  <c r="AG80" i="29"/>
  <c r="AG81" i="29"/>
  <c r="AG82" i="29"/>
  <c r="AG83" i="29"/>
  <c r="AG84" i="29"/>
  <c r="AG85" i="29"/>
  <c r="AG86" i="29"/>
  <c r="AG87" i="29"/>
  <c r="AG88" i="29"/>
  <c r="AG89" i="29"/>
  <c r="AG90" i="29"/>
  <c r="AG91" i="29"/>
  <c r="AG92" i="29"/>
  <c r="AG93" i="29"/>
  <c r="AG94" i="29"/>
  <c r="AG95" i="29"/>
  <c r="AG96" i="29"/>
  <c r="AG97" i="29"/>
  <c r="AG98" i="29"/>
  <c r="AG99" i="29"/>
  <c r="AG100" i="29"/>
  <c r="AG101" i="29"/>
  <c r="AG102" i="29"/>
  <c r="AG103" i="29"/>
  <c r="AG104" i="29"/>
  <c r="AG105" i="29"/>
  <c r="AG106" i="29"/>
  <c r="AG107" i="29"/>
  <c r="AG108" i="29"/>
  <c r="AG109" i="29"/>
  <c r="AG110" i="29"/>
  <c r="AG111" i="29"/>
  <c r="AG112" i="29"/>
  <c r="AG113" i="29"/>
  <c r="AG114" i="29"/>
  <c r="AG115" i="29"/>
  <c r="AG116" i="29"/>
  <c r="AG117" i="29"/>
  <c r="AG118" i="29"/>
  <c r="AG119" i="29"/>
  <c r="AG120" i="29"/>
  <c r="AG121" i="29"/>
  <c r="AG122" i="29"/>
  <c r="AG123" i="29"/>
  <c r="AG124" i="29"/>
  <c r="AG125" i="29"/>
  <c r="AG126" i="29"/>
  <c r="AG127" i="29"/>
  <c r="AG128" i="29"/>
  <c r="AG129" i="29"/>
  <c r="AG130" i="29"/>
  <c r="AG131" i="29"/>
  <c r="AG132" i="29"/>
  <c r="AG133" i="29"/>
  <c r="AG134" i="29"/>
  <c r="AG135" i="29"/>
  <c r="AG136" i="29"/>
  <c r="AG137" i="29"/>
  <c r="AG138" i="29"/>
  <c r="AG139" i="29"/>
  <c r="AG140" i="29"/>
  <c r="AG141" i="29"/>
  <c r="AG142" i="29"/>
  <c r="AG143" i="29"/>
  <c r="AG144" i="29"/>
  <c r="AG145" i="29"/>
  <c r="AG146" i="29"/>
  <c r="AG147" i="29"/>
  <c r="AG148" i="29"/>
  <c r="AG149" i="29"/>
  <c r="AG150" i="29"/>
  <c r="AG151" i="29"/>
  <c r="AG152" i="29"/>
  <c r="AG153" i="29"/>
  <c r="AG154" i="29"/>
  <c r="AG155" i="29"/>
  <c r="AG156" i="29"/>
  <c r="AG157" i="29"/>
  <c r="AG158" i="29"/>
  <c r="AG159" i="29"/>
  <c r="AG160" i="29"/>
  <c r="AG161" i="29"/>
  <c r="AG162" i="29"/>
  <c r="AG163" i="29"/>
  <c r="AG164" i="29"/>
  <c r="AG165" i="29"/>
  <c r="AG166" i="29"/>
  <c r="AG167" i="29"/>
  <c r="AG168" i="29"/>
  <c r="AG169" i="29"/>
  <c r="AG170" i="29"/>
  <c r="AG171" i="29"/>
  <c r="AG172" i="29"/>
  <c r="AG173" i="29"/>
  <c r="AG174" i="29"/>
  <c r="AG175" i="29"/>
  <c r="AG176" i="29"/>
  <c r="AG177" i="29"/>
  <c r="AG178" i="29"/>
  <c r="AG179" i="29"/>
  <c r="AG180" i="29"/>
  <c r="AG181" i="29"/>
  <c r="AG182" i="29"/>
  <c r="AG183" i="29"/>
  <c r="AG184" i="29"/>
  <c r="AG185" i="29"/>
  <c r="AG186" i="29"/>
  <c r="AG187" i="29"/>
  <c r="AG188" i="29"/>
  <c r="AG189" i="29"/>
  <c r="AG190" i="29"/>
  <c r="AG191" i="29"/>
  <c r="AG192" i="29"/>
  <c r="AG193" i="29"/>
  <c r="AG194" i="29"/>
  <c r="AG195" i="29"/>
  <c r="AG196" i="29"/>
  <c r="AG197" i="29"/>
  <c r="AG198" i="29"/>
  <c r="AG199" i="29"/>
  <c r="AG200" i="29"/>
  <c r="AG201" i="29"/>
  <c r="AG202" i="29"/>
  <c r="AG203" i="29"/>
  <c r="AG204" i="29"/>
  <c r="AG205" i="29"/>
  <c r="AG206" i="29"/>
  <c r="AG207" i="29"/>
  <c r="AG208" i="29"/>
  <c r="AG209" i="29"/>
  <c r="AG210" i="29"/>
  <c r="AG211" i="29"/>
  <c r="AG212" i="29"/>
  <c r="AG213" i="29"/>
  <c r="AG214" i="29"/>
  <c r="AG215" i="29"/>
  <c r="AG216" i="29"/>
  <c r="AG217" i="29"/>
  <c r="AG218" i="29"/>
  <c r="AG219" i="29"/>
  <c r="AG220" i="29"/>
  <c r="AG221" i="29"/>
  <c r="AG222" i="29"/>
  <c r="AG223" i="29"/>
  <c r="AG224" i="29"/>
  <c r="AG225" i="29"/>
  <c r="AG226" i="29"/>
  <c r="AG227" i="29"/>
  <c r="AG228" i="29"/>
  <c r="AG229" i="29"/>
  <c r="AG230" i="29"/>
  <c r="AG231" i="29"/>
  <c r="AG232" i="29"/>
  <c r="AG233" i="29"/>
  <c r="AG234" i="29"/>
  <c r="AG235" i="29"/>
  <c r="AG236" i="29"/>
  <c r="AG237" i="29"/>
  <c r="AH23" i="32"/>
  <c r="AJ22" i="32"/>
  <c r="AG23" i="32"/>
  <c r="AG24" i="32"/>
  <c r="AG25"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S208" i="32"/>
  <c r="AD208" i="32"/>
  <c r="AH19" i="33"/>
  <c r="AJ18" i="33"/>
  <c r="M208" i="33"/>
  <c r="L208" i="33"/>
  <c r="C209" i="33"/>
  <c r="C210" i="33"/>
  <c r="C211" i="33"/>
  <c r="C212" i="33"/>
  <c r="C213" i="33"/>
  <c r="C214" i="33"/>
  <c r="C215" i="33"/>
  <c r="C216" i="33"/>
  <c r="C217" i="33"/>
  <c r="C218" i="33"/>
  <c r="C219" i="33"/>
  <c r="C220" i="33"/>
  <c r="C221" i="33"/>
  <c r="C222" i="33"/>
  <c r="C223" i="33"/>
  <c r="C224" i="33"/>
  <c r="C225" i="33"/>
  <c r="C226" i="33"/>
  <c r="C227" i="33"/>
  <c r="C228" i="33"/>
  <c r="C229" i="33"/>
  <c r="C230" i="33"/>
  <c r="C231" i="33"/>
  <c r="C232" i="33"/>
  <c r="C233" i="33"/>
  <c r="C234" i="33"/>
  <c r="C235" i="33"/>
  <c r="C236" i="33"/>
  <c r="C237" i="33"/>
  <c r="S208" i="33"/>
  <c r="AD208" i="33"/>
  <c r="L205" i="32"/>
  <c r="Q206" i="32"/>
  <c r="M205" i="32"/>
  <c r="U206" i="32"/>
  <c r="AS28" i="29"/>
  <c r="D18" i="26"/>
  <c r="D18" i="19"/>
  <c r="AS27" i="29"/>
  <c r="D17" i="26"/>
  <c r="L8" i="27"/>
  <c r="D17" i="19"/>
  <c r="L6" i="27"/>
  <c r="O8" i="27"/>
  <c r="O6" i="27"/>
  <c r="L206" i="31"/>
  <c r="Q207" i="31"/>
  <c r="M206" i="31"/>
  <c r="U207" i="31"/>
  <c r="AJ28" i="31"/>
  <c r="AH29"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S208" i="31"/>
  <c r="AD208" i="31"/>
  <c r="AV26" i="29"/>
  <c r="AU18" i="29"/>
  <c r="AV27" i="29"/>
  <c r="AU19" i="29"/>
  <c r="AJ26" i="29"/>
  <c r="AH27" i="29"/>
  <c r="AU20" i="29"/>
  <c r="AV28" i="29"/>
  <c r="AG26" i="32"/>
  <c r="AG27" i="32"/>
  <c r="AH24" i="32"/>
  <c r="AJ23" i="32"/>
  <c r="AH20" i="33"/>
  <c r="AJ19" i="33"/>
  <c r="Q209" i="33"/>
  <c r="Q210" i="33"/>
  <c r="Q211" i="33"/>
  <c r="Q212" i="33"/>
  <c r="Q213" i="33"/>
  <c r="Q214" i="33"/>
  <c r="Q215" i="33"/>
  <c r="Q216" i="33"/>
  <c r="Q217" i="33"/>
  <c r="Q218" i="33"/>
  <c r="Q219" i="33"/>
  <c r="Q220" i="33"/>
  <c r="Q221" i="33"/>
  <c r="Q222" i="33"/>
  <c r="Q223" i="33"/>
  <c r="Q224" i="33"/>
  <c r="Q225" i="33"/>
  <c r="Q226" i="33"/>
  <c r="Q227" i="33"/>
  <c r="Q228" i="33"/>
  <c r="Q229" i="33"/>
  <c r="Q230" i="33"/>
  <c r="Q231" i="33"/>
  <c r="Q232" i="33"/>
  <c r="Q233" i="33"/>
  <c r="Q234" i="33"/>
  <c r="Q235" i="33"/>
  <c r="Q236" i="33"/>
  <c r="Q237" i="33"/>
  <c r="Q238" i="33"/>
  <c r="Q239" i="33"/>
  <c r="Q240" i="33"/>
  <c r="Q241" i="33"/>
  <c r="Q242" i="33"/>
  <c r="Q243" i="33"/>
  <c r="Q244" i="33"/>
  <c r="Q245" i="33"/>
  <c r="Q246" i="33"/>
  <c r="Q247" i="33"/>
  <c r="Q248" i="33"/>
  <c r="Q249" i="33"/>
  <c r="Q250" i="33"/>
  <c r="Q251" i="33"/>
  <c r="Q252" i="33"/>
  <c r="Q253" i="33"/>
  <c r="Q254" i="33"/>
  <c r="Q255" i="33"/>
  <c r="Q256" i="33"/>
  <c r="Q257" i="33"/>
  <c r="Q258" i="33"/>
  <c r="Q259" i="33"/>
  <c r="Q260" i="33"/>
  <c r="Q261" i="33"/>
  <c r="Q262" i="33"/>
  <c r="Q263" i="33"/>
  <c r="Q264" i="33"/>
  <c r="Q265" i="33"/>
  <c r="Q266" i="33"/>
  <c r="Q267" i="33"/>
  <c r="Q268" i="33"/>
  <c r="Q269" i="33"/>
  <c r="Q270" i="33"/>
  <c r="Q271" i="33"/>
  <c r="Q272" i="33"/>
  <c r="Q273" i="33"/>
  <c r="Q274" i="33"/>
  <c r="Q275" i="33"/>
  <c r="AG4" i="33"/>
  <c r="AG5" i="33"/>
  <c r="AG3" i="33"/>
  <c r="V4" i="33"/>
  <c r="V5" i="33"/>
  <c r="V3" i="33"/>
  <c r="M206" i="32"/>
  <c r="L206" i="32"/>
  <c r="Q207" i="32"/>
  <c r="U207" i="32"/>
  <c r="AJ29" i="31"/>
  <c r="AH30" i="31"/>
  <c r="M207" i="31"/>
  <c r="L207" i="31"/>
  <c r="Q208" i="31"/>
  <c r="U208" i="31"/>
  <c r="AT19" i="29"/>
  <c r="AT27" i="29"/>
  <c r="AU27" i="29"/>
  <c r="AU28" i="29"/>
  <c r="AT20" i="29"/>
  <c r="AT28" i="29"/>
  <c r="AJ27" i="29"/>
  <c r="AH28" i="29"/>
  <c r="AU26" i="29"/>
  <c r="AT18" i="29"/>
  <c r="AH25" i="32"/>
  <c r="AJ24" i="32"/>
  <c r="AG28" i="32"/>
  <c r="AG29" i="32"/>
  <c r="AG30" i="32"/>
  <c r="AG31" i="32"/>
  <c r="AG32" i="32"/>
  <c r="AG33" i="32"/>
  <c r="AG34" i="32"/>
  <c r="AG35" i="32"/>
  <c r="AG36" i="32"/>
  <c r="AG37" i="32"/>
  <c r="AG38" i="32"/>
  <c r="AG39" i="32"/>
  <c r="AG40" i="32"/>
  <c r="AG41" i="32"/>
  <c r="AG42" i="32"/>
  <c r="AG43" i="32"/>
  <c r="AG44" i="32"/>
  <c r="AG45" i="32"/>
  <c r="AG46" i="32"/>
  <c r="AG47" i="32"/>
  <c r="AG48" i="32"/>
  <c r="AG49" i="32"/>
  <c r="AG50" i="32"/>
  <c r="AG51" i="32"/>
  <c r="AG52" i="32"/>
  <c r="AG53" i="32"/>
  <c r="AG54" i="32"/>
  <c r="AG55" i="32"/>
  <c r="AG56" i="32"/>
  <c r="AG57" i="32"/>
  <c r="AG58" i="32"/>
  <c r="AG59" i="32"/>
  <c r="AG60" i="32"/>
  <c r="AG61" i="32"/>
  <c r="AG62" i="32"/>
  <c r="AG63" i="32"/>
  <c r="AG64" i="32"/>
  <c r="AG65" i="32"/>
  <c r="AG66" i="32"/>
  <c r="AG67" i="32"/>
  <c r="AG68" i="32"/>
  <c r="AG69" i="32"/>
  <c r="AG70" i="32"/>
  <c r="AG71" i="32"/>
  <c r="AG72" i="32"/>
  <c r="AG73" i="32"/>
  <c r="AG74" i="32"/>
  <c r="AG75" i="32"/>
  <c r="AG76" i="32"/>
  <c r="AG77" i="32"/>
  <c r="AG78" i="32"/>
  <c r="AG79" i="32"/>
  <c r="AG80" i="32"/>
  <c r="AG81" i="32"/>
  <c r="AG82" i="32"/>
  <c r="AG83" i="32"/>
  <c r="AG84" i="32"/>
  <c r="AG85" i="32"/>
  <c r="AG86" i="32"/>
  <c r="AG87" i="32"/>
  <c r="AG88" i="32"/>
  <c r="AG89" i="32"/>
  <c r="AG90" i="32"/>
  <c r="AG91" i="32"/>
  <c r="AG92" i="32"/>
  <c r="AG93" i="32"/>
  <c r="AG94" i="32"/>
  <c r="AG95" i="32"/>
  <c r="AG96" i="32"/>
  <c r="AG97" i="32"/>
  <c r="AG98" i="32"/>
  <c r="AG99" i="32"/>
  <c r="AG100" i="32"/>
  <c r="AG101" i="32"/>
  <c r="AG102" i="32"/>
  <c r="AG103" i="32"/>
  <c r="AG104" i="32"/>
  <c r="AG105" i="32"/>
  <c r="AG106" i="32"/>
  <c r="AG107" i="32"/>
  <c r="AG108" i="32"/>
  <c r="AG109" i="32"/>
  <c r="AG110" i="32"/>
  <c r="AG111" i="32"/>
  <c r="AG112" i="32"/>
  <c r="AG113" i="32"/>
  <c r="AG114" i="32"/>
  <c r="AG115" i="32"/>
  <c r="AG116" i="32"/>
  <c r="AG117" i="32"/>
  <c r="AG118" i="32"/>
  <c r="AG119" i="32"/>
  <c r="AG120" i="32"/>
  <c r="AG121" i="32"/>
  <c r="AG122" i="32"/>
  <c r="AG123" i="32"/>
  <c r="AG124" i="32"/>
  <c r="AG125" i="32"/>
  <c r="AG126" i="32"/>
  <c r="AG127" i="32"/>
  <c r="AG128" i="32"/>
  <c r="AG129" i="32"/>
  <c r="AG130" i="32"/>
  <c r="AG131" i="32"/>
  <c r="AG132" i="32"/>
  <c r="AG133" i="32"/>
  <c r="AG134" i="32"/>
  <c r="AG135" i="32"/>
  <c r="AG136" i="32"/>
  <c r="AG137" i="32"/>
  <c r="AG138" i="32"/>
  <c r="AG139" i="32"/>
  <c r="AG140" i="32"/>
  <c r="AG141" i="32"/>
  <c r="AG142" i="32"/>
  <c r="AG143" i="32"/>
  <c r="AG144" i="32"/>
  <c r="AG145" i="32"/>
  <c r="AG146" i="32"/>
  <c r="AG147" i="32"/>
  <c r="AG148" i="32"/>
  <c r="AG149" i="32"/>
  <c r="AG150" i="32"/>
  <c r="AG151" i="32"/>
  <c r="AG152" i="32"/>
  <c r="AG153" i="32"/>
  <c r="AG154" i="32"/>
  <c r="AG155" i="32"/>
  <c r="AG156" i="32"/>
  <c r="AG157" i="32"/>
  <c r="AG158" i="32"/>
  <c r="AG159" i="32"/>
  <c r="AG160" i="32"/>
  <c r="AG161" i="32"/>
  <c r="AG162" i="32"/>
  <c r="AG163" i="32"/>
  <c r="AG164" i="32"/>
  <c r="AG165" i="32"/>
  <c r="AG166" i="32"/>
  <c r="AG167" i="32"/>
  <c r="AG168" i="32"/>
  <c r="AG169" i="32"/>
  <c r="AG170" i="32"/>
  <c r="AG171" i="32"/>
  <c r="AG172" i="32"/>
  <c r="AG173" i="32"/>
  <c r="AG174" i="32"/>
  <c r="AG175" i="32"/>
  <c r="AG176" i="32"/>
  <c r="AG177" i="32"/>
  <c r="AG178" i="32"/>
  <c r="AG179" i="32"/>
  <c r="AG180" i="32"/>
  <c r="AG181" i="32"/>
  <c r="AG182" i="32"/>
  <c r="AG183" i="32"/>
  <c r="AG184" i="32"/>
  <c r="AG185" i="32"/>
  <c r="AG186" i="32"/>
  <c r="AG187" i="32"/>
  <c r="AG188" i="32"/>
  <c r="AG189" i="32"/>
  <c r="AG190" i="32"/>
  <c r="AG191" i="32"/>
  <c r="AG192" i="32"/>
  <c r="AG193" i="32"/>
  <c r="AG194" i="32"/>
  <c r="AG195" i="32"/>
  <c r="AG196" i="32"/>
  <c r="AG197" i="32"/>
  <c r="AG198" i="32"/>
  <c r="AG199" i="32"/>
  <c r="AG200" i="32"/>
  <c r="AG201" i="32"/>
  <c r="AG202" i="32"/>
  <c r="AG203" i="32"/>
  <c r="AG204" i="32"/>
  <c r="AG205" i="32"/>
  <c r="AG206" i="32"/>
  <c r="AG207" i="32"/>
  <c r="AG208" i="32"/>
  <c r="AG209" i="32"/>
  <c r="AG210" i="32"/>
  <c r="AG211" i="32"/>
  <c r="AG212" i="32"/>
  <c r="AG213" i="32"/>
  <c r="AG214" i="32"/>
  <c r="AG215" i="32"/>
  <c r="AG216" i="32"/>
  <c r="AG217" i="32"/>
  <c r="AG218" i="32"/>
  <c r="AG219" i="32"/>
  <c r="AG220" i="32"/>
  <c r="AG221" i="32"/>
  <c r="AG222" i="32"/>
  <c r="AG223" i="32"/>
  <c r="AG224" i="32"/>
  <c r="AG225" i="32"/>
  <c r="AG226" i="32"/>
  <c r="AG227" i="32"/>
  <c r="AG228" i="32"/>
  <c r="AG229" i="32"/>
  <c r="AG230" i="32"/>
  <c r="AG231" i="32"/>
  <c r="AG232" i="32"/>
  <c r="AG233" i="32"/>
  <c r="AG234" i="32"/>
  <c r="AG235" i="32"/>
  <c r="AG236" i="32"/>
  <c r="AG237" i="32"/>
  <c r="AH21" i="33"/>
  <c r="AJ20" i="33"/>
  <c r="AH22" i="33"/>
  <c r="AS18" i="33"/>
  <c r="AV18" i="33"/>
  <c r="AS20" i="33"/>
  <c r="AV20" i="33"/>
  <c r="AS19" i="33"/>
  <c r="AV19" i="33"/>
  <c r="AQ37" i="33"/>
  <c r="AQ35" i="33"/>
  <c r="AQ33" i="33"/>
  <c r="L207" i="32"/>
  <c r="Q208" i="32"/>
  <c r="M207" i="32"/>
  <c r="U208" i="32"/>
  <c r="AJ30" i="31"/>
  <c r="AH31" i="31"/>
  <c r="L208" i="31"/>
  <c r="M208" i="31"/>
  <c r="AT26" i="29"/>
  <c r="AV29" i="29"/>
  <c r="AV21" i="29"/>
  <c r="AJ28" i="29"/>
  <c r="AH29" i="29"/>
  <c r="AH26" i="32"/>
  <c r="AJ25" i="32"/>
  <c r="AS27" i="33"/>
  <c r="D32" i="26"/>
  <c r="X8" i="27"/>
  <c r="D32" i="19"/>
  <c r="AS26" i="33"/>
  <c r="D31" i="26"/>
  <c r="Z8" i="27"/>
  <c r="D31" i="19"/>
  <c r="AS28" i="33"/>
  <c r="D33" i="26"/>
  <c r="D33" i="19"/>
  <c r="AH23" i="33"/>
  <c r="AJ22" i="33"/>
  <c r="AJ21" i="33"/>
  <c r="AV27" i="33"/>
  <c r="AU19" i="33"/>
  <c r="AV28" i="33"/>
  <c r="AU20" i="33"/>
  <c r="AV26" i="33"/>
  <c r="AU18" i="33"/>
  <c r="M208" i="32"/>
  <c r="L208" i="32"/>
  <c r="AJ31" i="31"/>
  <c r="AH32"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V4" i="31"/>
  <c r="AG4" i="31"/>
  <c r="AG3" i="31"/>
  <c r="V3" i="31"/>
  <c r="V5" i="31"/>
  <c r="AG5" i="31"/>
  <c r="AJ29" i="29"/>
  <c r="AH30" i="29"/>
  <c r="AJ26" i="32"/>
  <c r="AH27" i="32"/>
  <c r="AH28" i="32"/>
  <c r="AJ28" i="32"/>
  <c r="I8" i="27"/>
  <c r="I6" i="27"/>
  <c r="K8" i="27"/>
  <c r="K6" i="27"/>
  <c r="H8" i="27"/>
  <c r="H6" i="27"/>
  <c r="F8" i="27"/>
  <c r="F6" i="27"/>
  <c r="AH24" i="33"/>
  <c r="AJ23" i="33"/>
  <c r="AU28" i="33"/>
  <c r="AT20" i="33"/>
  <c r="AT28" i="33"/>
  <c r="AU27" i="33"/>
  <c r="AT19" i="33"/>
  <c r="AT27" i="33"/>
  <c r="AU26" i="33"/>
  <c r="AT18" i="33"/>
  <c r="Q209" i="32"/>
  <c r="Q210" i="32"/>
  <c r="Q211" i="32"/>
  <c r="Q212" i="32"/>
  <c r="Q213" i="32"/>
  <c r="Q214" i="32"/>
  <c r="Q215" i="32"/>
  <c r="Q216" i="32"/>
  <c r="Q217" i="32"/>
  <c r="Q218" i="32"/>
  <c r="Q219" i="32"/>
  <c r="Q220" i="32"/>
  <c r="Q221" i="32"/>
  <c r="Q222" i="32"/>
  <c r="Q223" i="32"/>
  <c r="Q224" i="32"/>
  <c r="Q225" i="32"/>
  <c r="Q226" i="32"/>
  <c r="Q227" i="32"/>
  <c r="Q228" i="32"/>
  <c r="Q229" i="32"/>
  <c r="Q230" i="32"/>
  <c r="Q231" i="32"/>
  <c r="Q232" i="32"/>
  <c r="Q233" i="32"/>
  <c r="Q234" i="32"/>
  <c r="Q235" i="32"/>
  <c r="Q236" i="32"/>
  <c r="Q237" i="32"/>
  <c r="Q238" i="32"/>
  <c r="Q239" i="32"/>
  <c r="Q240" i="32"/>
  <c r="Q241" i="32"/>
  <c r="Q242" i="32"/>
  <c r="Q243" i="32"/>
  <c r="Q244" i="32"/>
  <c r="Q245" i="32"/>
  <c r="Q246" i="32"/>
  <c r="Q247" i="32"/>
  <c r="Q248" i="32"/>
  <c r="Q249" i="32"/>
  <c r="Q250" i="32"/>
  <c r="Q251" i="32"/>
  <c r="Q252" i="32"/>
  <c r="Q253" i="32"/>
  <c r="Q254" i="32"/>
  <c r="Q255" i="32"/>
  <c r="Q256" i="32"/>
  <c r="Q257" i="32"/>
  <c r="Q258" i="32"/>
  <c r="Q259" i="32"/>
  <c r="Q260" i="32"/>
  <c r="Q261" i="32"/>
  <c r="Q262" i="32"/>
  <c r="Q263" i="32"/>
  <c r="Q264" i="32"/>
  <c r="Q265" i="32"/>
  <c r="Q266" i="32"/>
  <c r="Q267" i="32"/>
  <c r="Q268" i="32"/>
  <c r="Q269" i="32"/>
  <c r="Q270" i="32"/>
  <c r="Q271" i="32"/>
  <c r="Q272" i="32"/>
  <c r="Q273" i="32"/>
  <c r="Q274" i="32"/>
  <c r="Q275" i="32"/>
  <c r="V5" i="32"/>
  <c r="AG4" i="32"/>
  <c r="V3" i="32"/>
  <c r="V4" i="32"/>
  <c r="AG3" i="32"/>
  <c r="AG5" i="32"/>
  <c r="AS18" i="31"/>
  <c r="AV18" i="31"/>
  <c r="AQ37" i="31"/>
  <c r="AQ33" i="31"/>
  <c r="AQ35" i="31"/>
  <c r="AV19" i="31"/>
  <c r="AS19" i="31"/>
  <c r="AJ32" i="31"/>
  <c r="AH33" i="31"/>
  <c r="AS20" i="31"/>
  <c r="AV20" i="31"/>
  <c r="AJ30" i="29"/>
  <c r="AH31" i="29"/>
  <c r="AH29" i="32"/>
  <c r="AJ29" i="32"/>
  <c r="AJ27" i="32"/>
  <c r="AH30" i="32"/>
  <c r="AJ30" i="32"/>
  <c r="AH25" i="33"/>
  <c r="AJ24" i="33"/>
  <c r="AT26" i="33"/>
  <c r="AV29" i="33"/>
  <c r="AV21" i="33"/>
  <c r="AS19" i="32"/>
  <c r="AV19" i="32"/>
  <c r="AQ33" i="32"/>
  <c r="AQ35" i="32"/>
  <c r="AQ37" i="32"/>
  <c r="AV20" i="32"/>
  <c r="AS20" i="32"/>
  <c r="AS18" i="32"/>
  <c r="AV18" i="32"/>
  <c r="AS26" i="31"/>
  <c r="D21" i="26"/>
  <c r="S8" i="27"/>
  <c r="D21" i="19"/>
  <c r="AS27" i="31"/>
  <c r="D22" i="26"/>
  <c r="P8" i="27"/>
  <c r="D22" i="19"/>
  <c r="AS28" i="31"/>
  <c r="D23" i="26"/>
  <c r="D23" i="19"/>
  <c r="AU20" i="31"/>
  <c r="AV28" i="31"/>
  <c r="AV27" i="31"/>
  <c r="AU19" i="31"/>
  <c r="AJ33" i="31"/>
  <c r="AH34" i="31"/>
  <c r="AU18" i="31"/>
  <c r="AV26" i="31"/>
  <c r="AJ31" i="29"/>
  <c r="AH32" i="29"/>
  <c r="AH31" i="32"/>
  <c r="AS26" i="32"/>
  <c r="D26" i="26"/>
  <c r="W8" i="27"/>
  <c r="D26" i="19"/>
  <c r="W6" i="27"/>
  <c r="AS27" i="32"/>
  <c r="D27" i="26"/>
  <c r="T8" i="27"/>
  <c r="D27" i="19"/>
  <c r="T6" i="27"/>
  <c r="AS28" i="32"/>
  <c r="D28" i="26"/>
  <c r="D28" i="19"/>
  <c r="AH26" i="33"/>
  <c r="AJ25" i="33"/>
  <c r="AV28" i="32"/>
  <c r="AU20" i="32"/>
  <c r="AV26" i="32"/>
  <c r="AU18" i="32"/>
  <c r="AV27" i="32"/>
  <c r="AU19" i="32"/>
  <c r="AU27" i="31"/>
  <c r="AT19" i="31"/>
  <c r="AT27" i="31"/>
  <c r="AU26" i="31"/>
  <c r="AT18" i="31"/>
  <c r="AJ34" i="31"/>
  <c r="AH35" i="31"/>
  <c r="AU28" i="31"/>
  <c r="AT20" i="31"/>
  <c r="AT28" i="31"/>
  <c r="AJ32" i="29"/>
  <c r="AH33" i="29"/>
  <c r="AH32" i="32"/>
  <c r="AJ31" i="32"/>
  <c r="AJ26" i="33"/>
  <c r="AH27" i="33"/>
  <c r="AT19" i="32"/>
  <c r="AT27" i="32"/>
  <c r="AU27" i="32"/>
  <c r="AU28" i="32"/>
  <c r="AT20" i="32"/>
  <c r="AT28" i="32"/>
  <c r="AU26" i="32"/>
  <c r="AT18" i="32"/>
  <c r="AT26" i="31"/>
  <c r="AV29" i="31"/>
  <c r="AV21" i="31"/>
  <c r="AJ35" i="31"/>
  <c r="AH36" i="31"/>
  <c r="AJ33" i="29"/>
  <c r="AH34" i="29"/>
  <c r="AJ32" i="32"/>
  <c r="AH33" i="32"/>
  <c r="AJ27" i="33"/>
  <c r="AH28" i="33"/>
  <c r="AT26" i="32"/>
  <c r="AV29" i="32"/>
  <c r="AV21" i="32"/>
  <c r="AJ36" i="31"/>
  <c r="AH37" i="31"/>
  <c r="AJ34" i="29"/>
  <c r="AH35" i="29"/>
  <c r="AH34" i="32"/>
  <c r="AJ33" i="32"/>
  <c r="AH29" i="33"/>
  <c r="AJ28" i="33"/>
  <c r="AJ37" i="31"/>
  <c r="AH38" i="31"/>
  <c r="AJ35" i="29"/>
  <c r="AH36" i="29"/>
  <c r="AJ34" i="32"/>
  <c r="AH35" i="32"/>
  <c r="AJ29" i="33"/>
  <c r="AH30" i="33"/>
  <c r="AJ38" i="31"/>
  <c r="AH39" i="31"/>
  <c r="AJ36" i="29"/>
  <c r="AH37" i="29"/>
  <c r="AJ35" i="32"/>
  <c r="AH36" i="32"/>
  <c r="AJ30" i="33"/>
  <c r="AH31" i="33"/>
  <c r="AH32" i="33"/>
  <c r="AJ39" i="31"/>
  <c r="AH40" i="31"/>
  <c r="AJ37" i="29"/>
  <c r="AH38" i="29"/>
  <c r="AJ36" i="32"/>
  <c r="AH37" i="32"/>
  <c r="AJ32" i="33"/>
  <c r="AH33" i="33"/>
  <c r="AJ31" i="33"/>
  <c r="AJ40" i="31"/>
  <c r="AH41" i="31"/>
  <c r="AJ38" i="29"/>
  <c r="AH39" i="29"/>
  <c r="AJ37" i="32"/>
  <c r="AH38" i="32"/>
  <c r="AJ38" i="32"/>
  <c r="AH39" i="32"/>
  <c r="AJ33" i="33"/>
  <c r="AH34" i="33"/>
  <c r="AJ39" i="32"/>
  <c r="AJ41" i="31"/>
  <c r="AH42" i="31"/>
  <c r="AJ39" i="29"/>
  <c r="AH40" i="29"/>
  <c r="AH40" i="32"/>
  <c r="AJ34" i="33"/>
  <c r="AH35" i="33"/>
  <c r="AJ40" i="32"/>
  <c r="AH41" i="32"/>
  <c r="AJ42" i="31"/>
  <c r="AH43" i="31"/>
  <c r="AJ40" i="29"/>
  <c r="AH41" i="29"/>
  <c r="AJ35" i="33"/>
  <c r="AH36" i="33"/>
  <c r="AJ41" i="32"/>
  <c r="AH42" i="32"/>
  <c r="AJ43" i="31"/>
  <c r="AH44" i="31"/>
  <c r="AJ41" i="29"/>
  <c r="AH42" i="29"/>
  <c r="AJ36" i="33"/>
  <c r="AH37" i="33"/>
  <c r="AJ42" i="32"/>
  <c r="AH43" i="32"/>
  <c r="AJ44" i="31"/>
  <c r="AH45" i="31"/>
  <c r="AJ42" i="29"/>
  <c r="AH43" i="29"/>
  <c r="AJ37" i="33"/>
  <c r="AH38" i="33"/>
  <c r="AJ43" i="32"/>
  <c r="AH44" i="32"/>
  <c r="AJ45" i="31"/>
  <c r="AH46" i="31"/>
  <c r="AJ43" i="29"/>
  <c r="AH44" i="29"/>
  <c r="AJ38" i="33"/>
  <c r="AH39" i="33"/>
  <c r="AJ44" i="32"/>
  <c r="AH45" i="32"/>
  <c r="AJ46" i="31"/>
  <c r="AH47" i="31"/>
  <c r="AJ44" i="29"/>
  <c r="AH45" i="29"/>
  <c r="AJ39" i="33"/>
  <c r="AH40" i="33"/>
  <c r="AJ45" i="32"/>
  <c r="AH46" i="32"/>
  <c r="AJ47" i="31"/>
  <c r="AH48" i="31"/>
  <c r="AJ45" i="29"/>
  <c r="AH46" i="29"/>
  <c r="AJ40" i="33"/>
  <c r="AH41" i="33"/>
  <c r="AJ46" i="32"/>
  <c r="AH47" i="32"/>
  <c r="AJ48" i="31"/>
  <c r="AH49" i="31"/>
  <c r="AJ46" i="29"/>
  <c r="AH47" i="29"/>
  <c r="AJ41" i="33"/>
  <c r="AH42" i="33"/>
  <c r="AJ47" i="32"/>
  <c r="AH48" i="32"/>
  <c r="AJ49" i="31"/>
  <c r="AH50" i="31"/>
  <c r="AJ47" i="29"/>
  <c r="AH48" i="29"/>
  <c r="AJ42" i="33"/>
  <c r="AH43" i="33"/>
  <c r="AJ48" i="32"/>
  <c r="AH49" i="32"/>
  <c r="AJ50" i="31"/>
  <c r="AH51" i="31"/>
  <c r="AJ48" i="29"/>
  <c r="AH49" i="29"/>
  <c r="AJ43" i="33"/>
  <c r="AH44" i="33"/>
  <c r="AJ49" i="32"/>
  <c r="AH50" i="32"/>
  <c r="AJ51" i="31"/>
  <c r="AH52" i="31"/>
  <c r="AJ49" i="29"/>
  <c r="AH50" i="29"/>
  <c r="AJ44" i="33"/>
  <c r="AH45" i="33"/>
  <c r="AJ50" i="32"/>
  <c r="AH51" i="32"/>
  <c r="AJ52" i="31"/>
  <c r="AH53" i="31"/>
  <c r="AJ50" i="29"/>
  <c r="AH51" i="29"/>
  <c r="AJ45" i="33"/>
  <c r="AH46" i="33"/>
  <c r="AJ51" i="32"/>
  <c r="AH52" i="32"/>
  <c r="AJ53" i="31"/>
  <c r="AH54" i="31"/>
  <c r="AJ51" i="29"/>
  <c r="AH52" i="29"/>
  <c r="AJ46" i="33"/>
  <c r="AH47" i="33"/>
  <c r="AJ52" i="32"/>
  <c r="AH53" i="32"/>
  <c r="AJ54" i="31"/>
  <c r="AH55" i="31"/>
  <c r="AJ52" i="29"/>
  <c r="AH53" i="29"/>
  <c r="AJ47" i="33"/>
  <c r="AH48" i="33"/>
  <c r="AJ53" i="32"/>
  <c r="AH54" i="32"/>
  <c r="AJ55" i="31"/>
  <c r="AH56" i="31"/>
  <c r="AJ53" i="29"/>
  <c r="AH54" i="29"/>
  <c r="AJ48" i="33"/>
  <c r="AH49" i="33"/>
  <c r="AJ49" i="33"/>
  <c r="AJ54" i="32"/>
  <c r="AH55" i="32"/>
  <c r="AJ56" i="31"/>
  <c r="AH57" i="31"/>
  <c r="AJ54" i="29"/>
  <c r="AH55" i="29"/>
  <c r="AH50" i="33"/>
  <c r="AJ55" i="32"/>
  <c r="AH56" i="32"/>
  <c r="AJ57" i="31"/>
  <c r="AH58" i="31"/>
  <c r="AJ55" i="29"/>
  <c r="AH56" i="29"/>
  <c r="AJ50" i="33"/>
  <c r="AH51" i="33"/>
  <c r="AJ56" i="32"/>
  <c r="AH57" i="32"/>
  <c r="AJ58" i="31"/>
  <c r="AH59" i="31"/>
  <c r="AJ56" i="29"/>
  <c r="AH57" i="29"/>
  <c r="AJ51" i="33"/>
  <c r="AH52" i="33"/>
  <c r="AJ57" i="32"/>
  <c r="AH58" i="32"/>
  <c r="AJ59" i="31"/>
  <c r="AH60" i="31"/>
  <c r="AJ57" i="29"/>
  <c r="AH58" i="29"/>
  <c r="AJ52" i="33"/>
  <c r="AH53" i="33"/>
  <c r="AJ58" i="32"/>
  <c r="AH59" i="32"/>
  <c r="AJ60" i="31"/>
  <c r="AH61" i="31"/>
  <c r="AJ58" i="29"/>
  <c r="AH59" i="29"/>
  <c r="AJ53" i="33"/>
  <c r="AH54" i="33"/>
  <c r="AJ59" i="32"/>
  <c r="AH60" i="32"/>
  <c r="AJ61" i="31"/>
  <c r="AH62" i="31"/>
  <c r="AJ59" i="29"/>
  <c r="AH60" i="29"/>
  <c r="AJ54" i="33"/>
  <c r="AH55" i="33"/>
  <c r="AJ55" i="33"/>
  <c r="AH56" i="33"/>
  <c r="AJ56" i="33"/>
  <c r="AJ60" i="32"/>
  <c r="AH61" i="32"/>
  <c r="AJ62" i="31"/>
  <c r="AH63" i="31"/>
  <c r="AJ60" i="29"/>
  <c r="AH61" i="29"/>
  <c r="AH57" i="33"/>
  <c r="AJ61" i="32"/>
  <c r="AH62" i="32"/>
  <c r="AJ63" i="31"/>
  <c r="AH64" i="31"/>
  <c r="AJ61" i="29"/>
  <c r="AH62" i="29"/>
  <c r="AJ57" i="33"/>
  <c r="AH58" i="33"/>
  <c r="AH59" i="33"/>
  <c r="AJ59" i="33"/>
  <c r="AJ62" i="32"/>
  <c r="AH63" i="32"/>
  <c r="AJ64" i="31"/>
  <c r="AH65" i="31"/>
  <c r="AJ62" i="29"/>
  <c r="AH63" i="29"/>
  <c r="AH60" i="33"/>
  <c r="AJ58" i="33"/>
  <c r="AJ63" i="32"/>
  <c r="AH64" i="32"/>
  <c r="AJ65" i="31"/>
  <c r="AH66" i="31"/>
  <c r="AJ63" i="29"/>
  <c r="AH64" i="29"/>
  <c r="AJ60" i="33"/>
  <c r="AH61" i="33"/>
  <c r="AJ64" i="32"/>
  <c r="AH65" i="32"/>
  <c r="AJ66" i="31"/>
  <c r="AH67" i="31"/>
  <c r="AJ64" i="29"/>
  <c r="AH65" i="29"/>
  <c r="AJ61" i="33"/>
  <c r="AH62" i="33"/>
  <c r="AJ65" i="32"/>
  <c r="AH66" i="32"/>
  <c r="AJ67" i="31"/>
  <c r="AH68" i="31"/>
  <c r="AJ65" i="29"/>
  <c r="AH66" i="29"/>
  <c r="AJ62" i="33"/>
  <c r="AH63" i="33"/>
  <c r="AJ63" i="33"/>
  <c r="AJ66" i="32"/>
  <c r="AH67" i="32"/>
  <c r="AJ68" i="31"/>
  <c r="AH69" i="31"/>
  <c r="AJ66" i="29"/>
  <c r="AH67" i="29"/>
  <c r="AH64" i="33"/>
  <c r="AJ67" i="32"/>
  <c r="AH68" i="32"/>
  <c r="AJ69" i="31"/>
  <c r="AH70" i="31"/>
  <c r="AJ67" i="29"/>
  <c r="AH68" i="29"/>
  <c r="AJ64" i="33"/>
  <c r="AH65" i="33"/>
  <c r="AJ65" i="33"/>
  <c r="AJ68" i="32"/>
  <c r="AH69" i="32"/>
  <c r="AJ70" i="31"/>
  <c r="AH71" i="31"/>
  <c r="AJ68" i="29"/>
  <c r="AH69" i="29"/>
  <c r="AH66" i="33"/>
  <c r="AH67" i="33"/>
  <c r="AJ67" i="33"/>
  <c r="AJ69" i="32"/>
  <c r="AH70" i="32"/>
  <c r="AJ71" i="31"/>
  <c r="AH72" i="31"/>
  <c r="AJ69" i="29"/>
  <c r="AH70" i="29"/>
  <c r="AH68" i="33"/>
  <c r="AJ68" i="33"/>
  <c r="AJ66" i="33"/>
  <c r="AJ70" i="32"/>
  <c r="AH71" i="32"/>
  <c r="AJ72" i="31"/>
  <c r="AH73" i="31"/>
  <c r="AJ70" i="29"/>
  <c r="AH71" i="29"/>
  <c r="AH69" i="33"/>
  <c r="AH70" i="33"/>
  <c r="AJ70" i="33"/>
  <c r="AJ71" i="32"/>
  <c r="AH72" i="32"/>
  <c r="AJ73" i="31"/>
  <c r="AH74" i="31"/>
  <c r="AJ71" i="29"/>
  <c r="AH72" i="29"/>
  <c r="AH71" i="33"/>
  <c r="AJ69" i="33"/>
  <c r="AJ72" i="32"/>
  <c r="AH73" i="32"/>
  <c r="AJ74" i="31"/>
  <c r="AH75" i="31"/>
  <c r="AJ72" i="29"/>
  <c r="AH73" i="29"/>
  <c r="AJ71" i="33"/>
  <c r="AH72" i="33"/>
  <c r="AJ73" i="32"/>
  <c r="AH74" i="32"/>
  <c r="AJ75" i="31"/>
  <c r="AH76" i="31"/>
  <c r="AJ73" i="29"/>
  <c r="AH74" i="29"/>
  <c r="AJ72" i="33"/>
  <c r="AH73" i="33"/>
  <c r="AJ73" i="33"/>
  <c r="AJ74" i="32"/>
  <c r="AH75" i="32"/>
  <c r="AJ76" i="31"/>
  <c r="AH77" i="31"/>
  <c r="AJ74" i="29"/>
  <c r="AH75" i="29"/>
  <c r="AH74" i="33"/>
  <c r="AJ74" i="33"/>
  <c r="AH75" i="33"/>
  <c r="AJ75" i="32"/>
  <c r="AH76" i="32"/>
  <c r="AJ77" i="31"/>
  <c r="AH78" i="31"/>
  <c r="AJ75" i="29"/>
  <c r="AH76" i="29"/>
  <c r="AJ75" i="33"/>
  <c r="AH76" i="33"/>
  <c r="AJ76" i="33"/>
  <c r="AJ76" i="32"/>
  <c r="AH77" i="32"/>
  <c r="AJ78" i="31"/>
  <c r="AH79" i="31"/>
  <c r="AJ76" i="29"/>
  <c r="AH77" i="29"/>
  <c r="AH77" i="33"/>
  <c r="AJ77" i="32"/>
  <c r="AH78" i="32"/>
  <c r="AJ79" i="31"/>
  <c r="AH80" i="31"/>
  <c r="AJ77" i="29"/>
  <c r="AH78" i="29"/>
  <c r="AJ77" i="33"/>
  <c r="AH78" i="33"/>
  <c r="AJ78" i="32"/>
  <c r="AH79" i="32"/>
  <c r="AJ80" i="31"/>
  <c r="AH81" i="31"/>
  <c r="AJ78" i="29"/>
  <c r="AH79" i="29"/>
  <c r="AJ78" i="33"/>
  <c r="AH79" i="33"/>
  <c r="AH80" i="33"/>
  <c r="AJ80" i="33"/>
  <c r="AJ79" i="32"/>
  <c r="AH80" i="32"/>
  <c r="AJ81" i="31"/>
  <c r="AH82" i="31"/>
  <c r="AJ79" i="29"/>
  <c r="AH80" i="29"/>
  <c r="AJ79" i="33"/>
  <c r="AH81" i="33"/>
  <c r="AJ80" i="32"/>
  <c r="AH81" i="32"/>
  <c r="AJ82" i="31"/>
  <c r="AH83" i="31"/>
  <c r="AJ80" i="29"/>
  <c r="AH81" i="29"/>
  <c r="AJ81" i="33"/>
  <c r="AH82" i="33"/>
  <c r="AJ82" i="33"/>
  <c r="AH83" i="33"/>
  <c r="AJ83" i="33"/>
  <c r="AJ81" i="32"/>
  <c r="AH82" i="32"/>
  <c r="AJ83" i="31"/>
  <c r="AH84" i="31"/>
  <c r="AJ81" i="29"/>
  <c r="AH82" i="29"/>
  <c r="AH84" i="33"/>
  <c r="AJ84" i="33"/>
  <c r="AH85" i="33"/>
  <c r="AJ85" i="33"/>
  <c r="AH86" i="33"/>
  <c r="AJ82" i="32"/>
  <c r="AH83" i="32"/>
  <c r="AJ84" i="31"/>
  <c r="AH85" i="31"/>
  <c r="AJ82" i="29"/>
  <c r="AH83" i="29"/>
  <c r="AJ86" i="33"/>
  <c r="AH87" i="33"/>
  <c r="AJ83" i="32"/>
  <c r="AH84" i="32"/>
  <c r="AJ85" i="31"/>
  <c r="AH86" i="31"/>
  <c r="AJ83" i="29"/>
  <c r="AH84" i="29"/>
  <c r="AJ87" i="33"/>
  <c r="AH88" i="33"/>
  <c r="AJ84" i="32"/>
  <c r="AH85" i="32"/>
  <c r="AJ86" i="31"/>
  <c r="AH87" i="31"/>
  <c r="AJ84" i="29"/>
  <c r="AH85" i="29"/>
  <c r="AJ88" i="33"/>
  <c r="AH89" i="33"/>
  <c r="AJ85" i="32"/>
  <c r="AH86" i="32"/>
  <c r="AJ87" i="31"/>
  <c r="AH88" i="31"/>
  <c r="AJ85" i="29"/>
  <c r="AH86" i="29"/>
  <c r="AJ89" i="33"/>
  <c r="AH90" i="33"/>
  <c r="AJ86" i="32"/>
  <c r="AH87" i="32"/>
  <c r="AJ88" i="31"/>
  <c r="AH89" i="31"/>
  <c r="AJ86" i="29"/>
  <c r="AH87" i="29"/>
  <c r="AJ90" i="33"/>
  <c r="AH91" i="33"/>
  <c r="AJ87" i="32"/>
  <c r="AH88" i="32"/>
  <c r="AJ89" i="31"/>
  <c r="AH90" i="31"/>
  <c r="AJ87" i="29"/>
  <c r="AH88" i="29"/>
  <c r="AJ91" i="33"/>
  <c r="AH92" i="33"/>
  <c r="AJ88" i="32"/>
  <c r="AH89" i="32"/>
  <c r="AJ90" i="31"/>
  <c r="AH91" i="31"/>
  <c r="AJ88" i="29"/>
  <c r="AH89" i="29"/>
  <c r="AJ92" i="33"/>
  <c r="AH93" i="33"/>
  <c r="AJ89" i="32"/>
  <c r="AH90" i="32"/>
  <c r="AJ91" i="31"/>
  <c r="AH92" i="31"/>
  <c r="AJ89" i="29"/>
  <c r="AH90" i="29"/>
  <c r="AJ93" i="33"/>
  <c r="AH94" i="33"/>
  <c r="AJ90" i="32"/>
  <c r="AH91" i="32"/>
  <c r="AJ92" i="31"/>
  <c r="AH93" i="31"/>
  <c r="AJ90" i="29"/>
  <c r="AH91" i="29"/>
  <c r="AJ94" i="33"/>
  <c r="AH95" i="33"/>
  <c r="AJ91" i="32"/>
  <c r="AH92" i="32"/>
  <c r="AJ93" i="31"/>
  <c r="AH94" i="31"/>
  <c r="AJ91" i="29"/>
  <c r="AH92" i="29"/>
  <c r="AJ95" i="33"/>
  <c r="AH96" i="33"/>
  <c r="AJ92" i="32"/>
  <c r="AH93" i="32"/>
  <c r="AJ94" i="31"/>
  <c r="AH95" i="31"/>
  <c r="AJ92" i="29"/>
  <c r="AH93" i="29"/>
  <c r="AJ96" i="33"/>
  <c r="AH97" i="33"/>
  <c r="AJ93" i="32"/>
  <c r="AH94" i="32"/>
  <c r="AJ95" i="31"/>
  <c r="AH96" i="31"/>
  <c r="AJ93" i="29"/>
  <c r="AH94" i="29"/>
  <c r="AJ97" i="33"/>
  <c r="AH98" i="33"/>
  <c r="AJ94" i="32"/>
  <c r="AH95" i="32"/>
  <c r="AJ96" i="31"/>
  <c r="AH97" i="31"/>
  <c r="AJ94" i="29"/>
  <c r="AH95" i="29"/>
  <c r="AJ98" i="33"/>
  <c r="AH99" i="33"/>
  <c r="AJ95" i="32"/>
  <c r="AH96" i="32"/>
  <c r="AJ97" i="31"/>
  <c r="AH98" i="31"/>
  <c r="AJ95" i="29"/>
  <c r="AH96" i="29"/>
  <c r="AJ99" i="33"/>
  <c r="AH100" i="33"/>
  <c r="AJ96" i="32"/>
  <c r="AH97" i="32"/>
  <c r="AJ98" i="31"/>
  <c r="AH99" i="31"/>
  <c r="AJ96" i="29"/>
  <c r="AH97" i="29"/>
  <c r="AJ100" i="33"/>
  <c r="AH101" i="33"/>
  <c r="AJ97" i="32"/>
  <c r="AH98" i="32"/>
  <c r="AJ99" i="31"/>
  <c r="AH100" i="31"/>
  <c r="AJ97" i="29"/>
  <c r="AH98" i="29"/>
  <c r="AJ101" i="33"/>
  <c r="AH102" i="33"/>
  <c r="AJ98" i="32"/>
  <c r="AH99" i="32"/>
  <c r="AJ100" i="31"/>
  <c r="AH101" i="31"/>
  <c r="AJ98" i="29"/>
  <c r="AH99" i="29"/>
  <c r="AJ102" i="33"/>
  <c r="AH103" i="33"/>
  <c r="AJ99" i="32"/>
  <c r="AH100" i="32"/>
  <c r="AJ101" i="31"/>
  <c r="AH102" i="31"/>
  <c r="AJ99" i="29"/>
  <c r="AH100" i="29"/>
  <c r="AJ103" i="33"/>
  <c r="AH104" i="33"/>
  <c r="AJ100" i="32"/>
  <c r="AH101" i="32"/>
  <c r="AJ102" i="31"/>
  <c r="AH103" i="31"/>
  <c r="AJ100" i="29"/>
  <c r="AH101" i="29"/>
  <c r="AJ104" i="33"/>
  <c r="AH105" i="33"/>
  <c r="AJ101" i="32"/>
  <c r="AH102" i="32"/>
  <c r="AJ103" i="31"/>
  <c r="AH104" i="31"/>
  <c r="AJ101" i="29"/>
  <c r="AH102" i="29"/>
  <c r="AJ105" i="33"/>
  <c r="AH106" i="33"/>
  <c r="AJ102" i="32"/>
  <c r="AH103" i="32"/>
  <c r="AJ104" i="31"/>
  <c r="AH105" i="31"/>
  <c r="AJ102" i="29"/>
  <c r="AH103" i="29"/>
  <c r="AJ106" i="33"/>
  <c r="AH107" i="33"/>
  <c r="AJ103" i="32"/>
  <c r="AH104" i="32"/>
  <c r="AJ105" i="31"/>
  <c r="AH106" i="31"/>
  <c r="AJ103" i="29"/>
  <c r="AH104" i="29"/>
  <c r="AJ107" i="33"/>
  <c r="AH108" i="33"/>
  <c r="AJ104" i="32"/>
  <c r="AH105" i="32"/>
  <c r="AJ106" i="31"/>
  <c r="AH107" i="31"/>
  <c r="AJ104" i="29"/>
  <c r="AH105" i="29"/>
  <c r="AJ108" i="33"/>
  <c r="AH109" i="33"/>
  <c r="AJ105" i="32"/>
  <c r="AH106" i="32"/>
  <c r="AJ107" i="31"/>
  <c r="AH108" i="31"/>
  <c r="AJ105" i="29"/>
  <c r="AH106" i="29"/>
  <c r="AJ109" i="33"/>
  <c r="AH110" i="33"/>
  <c r="AJ106" i="32"/>
  <c r="AH107" i="32"/>
  <c r="AJ108" i="31"/>
  <c r="AH109" i="31"/>
  <c r="AJ106" i="29"/>
  <c r="AH107" i="29"/>
  <c r="AJ110" i="33"/>
  <c r="AH111" i="33"/>
  <c r="AJ107" i="32"/>
  <c r="AH108" i="32"/>
  <c r="AJ109" i="31"/>
  <c r="AH110" i="31"/>
  <c r="AJ107" i="29"/>
  <c r="AH108" i="29"/>
  <c r="AJ111" i="33"/>
  <c r="AH112" i="33"/>
  <c r="AJ108" i="32"/>
  <c r="AH109" i="32"/>
  <c r="AJ110" i="31"/>
  <c r="AH111" i="31"/>
  <c r="AJ108" i="29"/>
  <c r="AH109" i="29"/>
  <c r="AJ112" i="33"/>
  <c r="AH113" i="33"/>
  <c r="AJ109" i="32"/>
  <c r="AH110" i="32"/>
  <c r="AJ111" i="31"/>
  <c r="AH112" i="31"/>
  <c r="AJ109" i="29"/>
  <c r="AH110" i="29"/>
  <c r="AJ113" i="33"/>
  <c r="AH114" i="33"/>
  <c r="AJ110" i="32"/>
  <c r="AH111" i="32"/>
  <c r="AJ112" i="31"/>
  <c r="AH113" i="31"/>
  <c r="AJ110" i="29"/>
  <c r="AH111" i="29"/>
  <c r="AJ114" i="33"/>
  <c r="AH115" i="33"/>
  <c r="AJ111" i="32"/>
  <c r="AH112" i="32"/>
  <c r="AJ113" i="31"/>
  <c r="AH114" i="31"/>
  <c r="AJ111" i="29"/>
  <c r="AH112" i="29"/>
  <c r="AJ115" i="33"/>
  <c r="AH116" i="33"/>
  <c r="AJ112" i="32"/>
  <c r="AH113" i="32"/>
  <c r="AJ114" i="31"/>
  <c r="AH115" i="31"/>
  <c r="AJ112" i="29"/>
  <c r="AH113" i="29"/>
  <c r="AJ116" i="33"/>
  <c r="AH117" i="33"/>
  <c r="AJ113" i="32"/>
  <c r="AH114" i="32"/>
  <c r="AJ115" i="31"/>
  <c r="AH116" i="31"/>
  <c r="AJ113" i="29"/>
  <c r="AH114" i="29"/>
  <c r="AJ117" i="33"/>
  <c r="AH118" i="33"/>
  <c r="AJ114" i="32"/>
  <c r="AH115" i="32"/>
  <c r="AJ116" i="31"/>
  <c r="AH117" i="31"/>
  <c r="AJ114" i="29"/>
  <c r="AH115" i="29"/>
  <c r="AJ118" i="33"/>
  <c r="AH119" i="33"/>
  <c r="AJ115" i="32"/>
  <c r="AH116" i="32"/>
  <c r="AJ117" i="31"/>
  <c r="AH118" i="31"/>
  <c r="AJ115" i="29"/>
  <c r="AH116" i="29"/>
  <c r="AJ119" i="33"/>
  <c r="AH120" i="33"/>
  <c r="AJ116" i="32"/>
  <c r="AH117" i="32"/>
  <c r="AJ118" i="31"/>
  <c r="AH119" i="31"/>
  <c r="AJ116" i="29"/>
  <c r="AH117" i="29"/>
  <c r="AJ120" i="33"/>
  <c r="AH121" i="33"/>
  <c r="AJ117" i="32"/>
  <c r="AH118" i="32"/>
  <c r="AJ119" i="31"/>
  <c r="AH120" i="31"/>
  <c r="AJ117" i="29"/>
  <c r="AH118" i="29"/>
  <c r="AJ121" i="33"/>
  <c r="AH122" i="33"/>
  <c r="AJ118" i="32"/>
  <c r="AH119" i="32"/>
  <c r="AJ120" i="31"/>
  <c r="AH121" i="31"/>
  <c r="AJ118" i="29"/>
  <c r="AH119" i="29"/>
  <c r="AJ122" i="33"/>
  <c r="AH123" i="33"/>
  <c r="AJ119" i="32"/>
  <c r="AH120" i="32"/>
  <c r="AJ121" i="31"/>
  <c r="AH122" i="31"/>
  <c r="AJ119" i="29"/>
  <c r="AH120" i="29"/>
  <c r="AJ123" i="33"/>
  <c r="AH124" i="33"/>
  <c r="AJ120" i="32"/>
  <c r="AH121" i="32"/>
  <c r="AJ122" i="31"/>
  <c r="AH123" i="31"/>
  <c r="AJ120" i="29"/>
  <c r="AH121" i="29"/>
  <c r="AJ124" i="33"/>
  <c r="AH125" i="33"/>
  <c r="AJ121" i="32"/>
  <c r="AH122" i="32"/>
  <c r="AJ123" i="31"/>
  <c r="AH124" i="31"/>
  <c r="AJ121" i="29"/>
  <c r="AH122" i="29"/>
  <c r="AJ125" i="33"/>
  <c r="AH126" i="33"/>
  <c r="AJ122" i="32"/>
  <c r="AH123" i="32"/>
  <c r="AJ124" i="31"/>
  <c r="AH125" i="31"/>
  <c r="AJ122" i="29"/>
  <c r="AH123" i="29"/>
  <c r="AJ126" i="33"/>
  <c r="AH127" i="33"/>
  <c r="AJ123" i="32"/>
  <c r="AH124" i="32"/>
  <c r="AJ125" i="31"/>
  <c r="AH126" i="31"/>
  <c r="AJ123" i="29"/>
  <c r="AH124" i="29"/>
  <c r="AJ127" i="33"/>
  <c r="AH128" i="33"/>
  <c r="AJ124" i="32"/>
  <c r="AH125" i="32"/>
  <c r="AJ126" i="31"/>
  <c r="AH127" i="31"/>
  <c r="AJ124" i="29"/>
  <c r="AH125" i="29"/>
  <c r="AJ128" i="33"/>
  <c r="AH129" i="33"/>
  <c r="AJ125" i="32"/>
  <c r="AH126" i="32"/>
  <c r="AJ127" i="31"/>
  <c r="AH128" i="31"/>
  <c r="AJ125" i="29"/>
  <c r="AH126" i="29"/>
  <c r="AJ129" i="33"/>
  <c r="AH130" i="33"/>
  <c r="AJ126" i="32"/>
  <c r="AH127" i="32"/>
  <c r="AJ128" i="31"/>
  <c r="AH129" i="31"/>
  <c r="AJ126" i="29"/>
  <c r="AH127" i="29"/>
  <c r="AJ130" i="33"/>
  <c r="AH131" i="33"/>
  <c r="AJ127" i="32"/>
  <c r="AH128" i="32"/>
  <c r="AJ129" i="31"/>
  <c r="AH130" i="31"/>
  <c r="AJ127" i="29"/>
  <c r="AH128" i="29"/>
  <c r="AJ131" i="33"/>
  <c r="AH132" i="33"/>
  <c r="AJ128" i="32"/>
  <c r="AH129" i="32"/>
  <c r="AJ130" i="31"/>
  <c r="AH131" i="31"/>
  <c r="AJ128" i="29"/>
  <c r="AH129" i="29"/>
  <c r="AJ132" i="33"/>
  <c r="AH133" i="33"/>
  <c r="AJ129" i="32"/>
  <c r="AH130" i="32"/>
  <c r="AJ131" i="31"/>
  <c r="AH132" i="31"/>
  <c r="AJ129" i="29"/>
  <c r="AH130" i="29"/>
  <c r="AJ133" i="33"/>
  <c r="AH134" i="33"/>
  <c r="AJ130" i="32"/>
  <c r="AH131" i="32"/>
  <c r="AJ132" i="31"/>
  <c r="AH133" i="31"/>
  <c r="AJ130" i="29"/>
  <c r="AH131" i="29"/>
  <c r="AJ134" i="33"/>
  <c r="AH135" i="33"/>
  <c r="AJ131" i="32"/>
  <c r="AH132" i="32"/>
  <c r="AJ133" i="31"/>
  <c r="AH134" i="31"/>
  <c r="AJ131" i="29"/>
  <c r="AH132" i="29"/>
  <c r="AJ135" i="33"/>
  <c r="AH136" i="33"/>
  <c r="AJ132" i="32"/>
  <c r="AH133" i="32"/>
  <c r="AJ134" i="31"/>
  <c r="AH135" i="31"/>
  <c r="AJ132" i="29"/>
  <c r="AH133" i="29"/>
  <c r="AJ136" i="33"/>
  <c r="AH137" i="33"/>
  <c r="AJ133" i="32"/>
  <c r="AH134" i="32"/>
  <c r="AJ135" i="31"/>
  <c r="AH136" i="31"/>
  <c r="AJ133" i="29"/>
  <c r="AH134" i="29"/>
  <c r="AJ137" i="33"/>
  <c r="AH138" i="33"/>
  <c r="AJ134" i="32"/>
  <c r="AH135" i="32"/>
  <c r="AJ136" i="31"/>
  <c r="AH137" i="31"/>
  <c r="AJ134" i="29"/>
  <c r="AH135" i="29"/>
  <c r="AJ138" i="33"/>
  <c r="AH139" i="33"/>
  <c r="AJ135" i="32"/>
  <c r="AH136" i="32"/>
  <c r="AJ137" i="31"/>
  <c r="AH138" i="31"/>
  <c r="AJ135" i="29"/>
  <c r="AH136" i="29"/>
  <c r="AJ139" i="33"/>
  <c r="AH140" i="33"/>
  <c r="AJ136" i="32"/>
  <c r="AH137" i="32"/>
  <c r="AJ138" i="31"/>
  <c r="AH139" i="31"/>
  <c r="AJ136" i="29"/>
  <c r="AH137" i="29"/>
  <c r="AJ140" i="33"/>
  <c r="AH141" i="33"/>
  <c r="AJ137" i="32"/>
  <c r="AH138" i="32"/>
  <c r="AJ139" i="31"/>
  <c r="AH140" i="31"/>
  <c r="AJ137" i="29"/>
  <c r="AH138" i="29"/>
  <c r="AJ141" i="33"/>
  <c r="AH142" i="33"/>
  <c r="AJ138" i="32"/>
  <c r="AH139" i="32"/>
  <c r="AJ140" i="31"/>
  <c r="AH141" i="31"/>
  <c r="AJ138" i="29"/>
  <c r="AH139" i="29"/>
  <c r="AJ142" i="33"/>
  <c r="AH143" i="33"/>
  <c r="AJ139" i="32"/>
  <c r="AH140" i="32"/>
  <c r="AJ141" i="31"/>
  <c r="AH142" i="31"/>
  <c r="AJ139" i="29"/>
  <c r="AH140" i="29"/>
  <c r="AJ143" i="33"/>
  <c r="AH144" i="33"/>
  <c r="AJ140" i="32"/>
  <c r="AH141" i="32"/>
  <c r="AJ142" i="31"/>
  <c r="AH143" i="31"/>
  <c r="AJ140" i="29"/>
  <c r="AH141" i="29"/>
  <c r="AJ144" i="33"/>
  <c r="AH145" i="33"/>
  <c r="AJ141" i="32"/>
  <c r="AH142" i="32"/>
  <c r="AJ143" i="31"/>
  <c r="AH144" i="31"/>
  <c r="AJ141" i="29"/>
  <c r="AH142" i="29"/>
  <c r="AJ145" i="33"/>
  <c r="AH146" i="33"/>
  <c r="AJ142" i="32"/>
  <c r="AH143" i="32"/>
  <c r="AJ144" i="31"/>
  <c r="AH145" i="31"/>
  <c r="AJ142" i="29"/>
  <c r="AH143" i="29"/>
  <c r="AJ146" i="33"/>
  <c r="AH147" i="33"/>
  <c r="AJ143" i="32"/>
  <c r="AH144" i="32"/>
  <c r="AJ145" i="31"/>
  <c r="AH146" i="31"/>
  <c r="AJ143" i="29"/>
  <c r="AH144" i="29"/>
  <c r="AJ147" i="33"/>
  <c r="AH148" i="33"/>
  <c r="AJ144" i="32"/>
  <c r="AH145" i="32"/>
  <c r="AJ146" i="31"/>
  <c r="AH147" i="31"/>
  <c r="AJ144" i="29"/>
  <c r="AH145" i="29"/>
  <c r="AJ148" i="33"/>
  <c r="AH149" i="33"/>
  <c r="AJ145" i="32"/>
  <c r="AH146" i="32"/>
  <c r="AJ147" i="31"/>
  <c r="AH148" i="31"/>
  <c r="AJ145" i="29"/>
  <c r="AH146" i="29"/>
  <c r="AJ149" i="33"/>
  <c r="AH150" i="33"/>
  <c r="AJ146" i="32"/>
  <c r="AH147" i="32"/>
  <c r="AJ148" i="31"/>
  <c r="AH149" i="31"/>
  <c r="AJ146" i="29"/>
  <c r="AH147" i="29"/>
  <c r="AJ150" i="33"/>
  <c r="AH151" i="33"/>
  <c r="AJ147" i="32"/>
  <c r="AH148" i="32"/>
  <c r="AJ149" i="31"/>
  <c r="AH150" i="31"/>
  <c r="AJ147" i="29"/>
  <c r="AH148" i="29"/>
  <c r="AJ151" i="33"/>
  <c r="AH152" i="33"/>
  <c r="AJ148" i="32"/>
  <c r="AH149" i="32"/>
  <c r="AJ150" i="31"/>
  <c r="AH151" i="31"/>
  <c r="AJ148" i="29"/>
  <c r="AH149" i="29"/>
  <c r="AJ152" i="33"/>
  <c r="AH153" i="33"/>
  <c r="AJ149" i="32"/>
  <c r="AH150" i="32"/>
  <c r="AJ151" i="31"/>
  <c r="AH152" i="31"/>
  <c r="AJ149" i="29"/>
  <c r="AH150" i="29"/>
  <c r="AJ153" i="33"/>
  <c r="AH154" i="33"/>
  <c r="AJ150" i="32"/>
  <c r="AH151" i="32"/>
  <c r="AJ152" i="31"/>
  <c r="AH153" i="31"/>
  <c r="AJ150" i="29"/>
  <c r="AH151" i="29"/>
  <c r="AJ154" i="33"/>
  <c r="AH155" i="33"/>
  <c r="AJ151" i="32"/>
  <c r="AH152" i="32"/>
  <c r="AJ153" i="31"/>
  <c r="AH154" i="31"/>
  <c r="AJ151" i="29"/>
  <c r="AH152" i="29"/>
  <c r="AJ155" i="33"/>
  <c r="AH156" i="33"/>
  <c r="AJ152" i="32"/>
  <c r="AH153" i="32"/>
  <c r="AJ154" i="31"/>
  <c r="AH155" i="31"/>
  <c r="AJ152" i="29"/>
  <c r="AH153" i="29"/>
  <c r="AJ156" i="33"/>
  <c r="AH157" i="33"/>
  <c r="AJ153" i="32"/>
  <c r="AH154" i="32"/>
  <c r="AJ155" i="31"/>
  <c r="AH156" i="31"/>
  <c r="AJ153" i="29"/>
  <c r="AH154" i="29"/>
  <c r="AJ157" i="33"/>
  <c r="AH158" i="33"/>
  <c r="AJ154" i="32"/>
  <c r="AH155" i="32"/>
  <c r="AJ156" i="31"/>
  <c r="AH157" i="31"/>
  <c r="AJ154" i="29"/>
  <c r="AH155" i="29"/>
  <c r="AJ158" i="33"/>
  <c r="AH159" i="33"/>
  <c r="AJ155" i="32"/>
  <c r="AH156" i="32"/>
  <c r="AJ157" i="31"/>
  <c r="AH158" i="31"/>
  <c r="AJ155" i="29"/>
  <c r="AH156" i="29"/>
  <c r="AJ159" i="33"/>
  <c r="AH160" i="33"/>
  <c r="AJ156" i="32"/>
  <c r="AH157" i="32"/>
  <c r="AJ158" i="31"/>
  <c r="AH159" i="31"/>
  <c r="AJ156" i="29"/>
  <c r="AH157" i="29"/>
  <c r="AJ160" i="33"/>
  <c r="AH161" i="33"/>
  <c r="AJ157" i="32"/>
  <c r="AH158" i="32"/>
  <c r="AJ159" i="31"/>
  <c r="AH160" i="31"/>
  <c r="AJ157" i="29"/>
  <c r="AH158" i="29"/>
  <c r="AJ161" i="33"/>
  <c r="AH162" i="33"/>
  <c r="AJ158" i="32"/>
  <c r="AH159" i="32"/>
  <c r="AJ160" i="31"/>
  <c r="AH161" i="31"/>
  <c r="AJ158" i="29"/>
  <c r="AH159" i="29"/>
  <c r="AJ162" i="33"/>
  <c r="AH163" i="33"/>
  <c r="AJ159" i="32"/>
  <c r="AH160" i="32"/>
  <c r="AJ161" i="31"/>
  <c r="AH162" i="31"/>
  <c r="AJ159" i="29"/>
  <c r="AH160" i="29"/>
  <c r="AJ163" i="33"/>
  <c r="AH164" i="33"/>
  <c r="AJ160" i="32"/>
  <c r="AH161" i="32"/>
  <c r="AJ162" i="31"/>
  <c r="AH163" i="31"/>
  <c r="AJ160" i="29"/>
  <c r="AH161" i="29"/>
  <c r="AJ164" i="33"/>
  <c r="AH165" i="33"/>
  <c r="AJ161" i="32"/>
  <c r="AH162" i="32"/>
  <c r="AJ163" i="31"/>
  <c r="AH164" i="31"/>
  <c r="AJ161" i="29"/>
  <c r="AH162" i="29"/>
  <c r="AJ165" i="33"/>
  <c r="AH166" i="33"/>
  <c r="AJ162" i="32"/>
  <c r="AH163" i="32"/>
  <c r="AJ164" i="31"/>
  <c r="AH165" i="31"/>
  <c r="AJ162" i="29"/>
  <c r="AH163" i="29"/>
  <c r="AJ166" i="33"/>
  <c r="AH167" i="33"/>
  <c r="AJ163" i="32"/>
  <c r="AH164" i="32"/>
  <c r="AJ165" i="31"/>
  <c r="AH166" i="31"/>
  <c r="AJ163" i="29"/>
  <c r="AH164" i="29"/>
  <c r="AJ167" i="33"/>
  <c r="AH168" i="33"/>
  <c r="AJ164" i="32"/>
  <c r="AH165" i="32"/>
  <c r="AJ166" i="31"/>
  <c r="AH167" i="31"/>
  <c r="AJ164" i="29"/>
  <c r="AH165" i="29"/>
  <c r="AJ168" i="33"/>
  <c r="AH169" i="33"/>
  <c r="AJ165" i="32"/>
  <c r="AH166" i="32"/>
  <c r="AJ167" i="31"/>
  <c r="AH168" i="31"/>
  <c r="AJ165" i="29"/>
  <c r="AH166" i="29"/>
  <c r="AJ169" i="33"/>
  <c r="AH170" i="33"/>
  <c r="AJ166" i="32"/>
  <c r="AH167" i="32"/>
  <c r="AJ168" i="31"/>
  <c r="AH169" i="31"/>
  <c r="AJ166" i="29"/>
  <c r="AH167" i="29"/>
  <c r="AJ170" i="33"/>
  <c r="AH171" i="33"/>
  <c r="AJ167" i="32"/>
  <c r="AH168" i="32"/>
  <c r="AJ169" i="31"/>
  <c r="AH170" i="31"/>
  <c r="AJ167" i="29"/>
  <c r="AH168" i="29"/>
  <c r="AJ171" i="33"/>
  <c r="AH172" i="33"/>
  <c r="AJ168" i="32"/>
  <c r="AH169" i="32"/>
  <c r="AJ170" i="31"/>
  <c r="AH171" i="31"/>
  <c r="AJ168" i="29"/>
  <c r="AH169" i="29"/>
  <c r="AJ172" i="33"/>
  <c r="AH173" i="33"/>
  <c r="AJ169" i="32"/>
  <c r="AH170" i="32"/>
  <c r="AJ171" i="31"/>
  <c r="AH172" i="31"/>
  <c r="AJ169" i="29"/>
  <c r="AH170" i="29"/>
  <c r="AJ173" i="33"/>
  <c r="AH174" i="33"/>
  <c r="AJ170" i="32"/>
  <c r="AH171" i="32"/>
  <c r="AJ172" i="31"/>
  <c r="AH173" i="31"/>
  <c r="AJ170" i="29"/>
  <c r="AH171" i="29"/>
  <c r="AJ174" i="33"/>
  <c r="AH175" i="33"/>
  <c r="AJ171" i="32"/>
  <c r="AH172" i="32"/>
  <c r="AJ173" i="31"/>
  <c r="AH174" i="31"/>
  <c r="AJ171" i="29"/>
  <c r="AH172" i="29"/>
  <c r="AJ175" i="33"/>
  <c r="AH176" i="33"/>
  <c r="AJ172" i="32"/>
  <c r="AH173" i="32"/>
  <c r="AJ174" i="31"/>
  <c r="AH175" i="31"/>
  <c r="AJ172" i="29"/>
  <c r="AH173" i="29"/>
  <c r="AJ176" i="33"/>
  <c r="AH177" i="33"/>
  <c r="AJ173" i="32"/>
  <c r="AH174" i="32"/>
  <c r="AJ175" i="31"/>
  <c r="AH176" i="31"/>
  <c r="AJ173" i="29"/>
  <c r="AH174" i="29"/>
  <c r="AJ177" i="33"/>
  <c r="AH178" i="33"/>
  <c r="AJ174" i="32"/>
  <c r="AH175" i="32"/>
  <c r="AJ176" i="31"/>
  <c r="AH177" i="31"/>
  <c r="AJ174" i="29"/>
  <c r="AH175" i="29"/>
  <c r="AJ178" i="33"/>
  <c r="AH179" i="33"/>
  <c r="AJ175" i="32"/>
  <c r="AH176" i="32"/>
  <c r="AJ177" i="31"/>
  <c r="AH178" i="31"/>
  <c r="AJ175" i="29"/>
  <c r="AH176" i="29"/>
  <c r="AJ179" i="33"/>
  <c r="AH180" i="33"/>
  <c r="AJ176" i="32"/>
  <c r="AH177" i="32"/>
  <c r="AJ178" i="31"/>
  <c r="AH179" i="31"/>
  <c r="AJ176" i="29"/>
  <c r="AH177" i="29"/>
  <c r="AJ180" i="33"/>
  <c r="AH181" i="33"/>
  <c r="AJ177" i="32"/>
  <c r="AH178" i="32"/>
  <c r="AJ179" i="31"/>
  <c r="AH180" i="31"/>
  <c r="AJ177" i="29"/>
  <c r="AH178" i="29"/>
  <c r="AJ181" i="33"/>
  <c r="AH182" i="33"/>
  <c r="AJ178" i="32"/>
  <c r="AH179" i="32"/>
  <c r="AJ180" i="31"/>
  <c r="AH181" i="31"/>
  <c r="AJ178" i="29"/>
  <c r="AH179" i="29"/>
  <c r="AJ182" i="33"/>
  <c r="AH183" i="33"/>
  <c r="AJ179" i="32"/>
  <c r="AH180" i="32"/>
  <c r="AJ181" i="31"/>
  <c r="AH182" i="31"/>
  <c r="AJ179" i="29"/>
  <c r="AH180" i="29"/>
  <c r="AJ183" i="33"/>
  <c r="AH184" i="33"/>
  <c r="AJ180" i="32"/>
  <c r="AH181" i="32"/>
  <c r="AJ182" i="31"/>
  <c r="AH183" i="31"/>
  <c r="AJ180" i="29"/>
  <c r="AH181" i="29"/>
  <c r="AJ184" i="33"/>
  <c r="AH185" i="33"/>
  <c r="AJ181" i="32"/>
  <c r="AH182" i="32"/>
  <c r="AJ183" i="31"/>
  <c r="AH184" i="31"/>
  <c r="AJ181" i="29"/>
  <c r="AH182" i="29"/>
  <c r="AJ185" i="33"/>
  <c r="AH186" i="33"/>
  <c r="AJ182" i="32"/>
  <c r="AH183" i="32"/>
  <c r="AJ184" i="31"/>
  <c r="AH185" i="31"/>
  <c r="AJ182" i="29"/>
  <c r="AH183" i="29"/>
  <c r="AJ186" i="33"/>
  <c r="AH187" i="33"/>
  <c r="AJ183" i="32"/>
  <c r="AH184" i="32"/>
  <c r="AJ185" i="31"/>
  <c r="AH186" i="31"/>
  <c r="AJ183" i="29"/>
  <c r="AH184" i="29"/>
  <c r="AJ187" i="33"/>
  <c r="AH188" i="33"/>
  <c r="AJ184" i="32"/>
  <c r="AH185" i="32"/>
  <c r="AJ186" i="31"/>
  <c r="AH187" i="31"/>
  <c r="AJ184" i="29"/>
  <c r="AH185" i="29"/>
  <c r="AJ188" i="33"/>
  <c r="AH189" i="33"/>
  <c r="AJ185" i="32"/>
  <c r="AH186" i="32"/>
  <c r="AJ187" i="31"/>
  <c r="AH188" i="31"/>
  <c r="AJ185" i="29"/>
  <c r="AH186" i="29"/>
  <c r="AJ189" i="33"/>
  <c r="AH190" i="33"/>
  <c r="AJ186" i="32"/>
  <c r="AH187" i="32"/>
  <c r="AJ188" i="31"/>
  <c r="AH189" i="31"/>
  <c r="AJ186" i="29"/>
  <c r="AH187" i="29"/>
  <c r="AJ190" i="33"/>
  <c r="AH191" i="33"/>
  <c r="AJ187" i="32"/>
  <c r="AH188" i="32"/>
  <c r="AJ189" i="31"/>
  <c r="AH190" i="31"/>
  <c r="AJ187" i="29"/>
  <c r="AH188" i="29"/>
  <c r="AJ191" i="33"/>
  <c r="AH192" i="33"/>
  <c r="AJ188" i="32"/>
  <c r="AH189" i="32"/>
  <c r="AJ190" i="31"/>
  <c r="AH191" i="31"/>
  <c r="AJ188" i="29"/>
  <c r="AH189" i="29"/>
  <c r="AJ192" i="33"/>
  <c r="AH193" i="33"/>
  <c r="AJ189" i="32"/>
  <c r="AH190" i="32"/>
  <c r="AJ191" i="31"/>
  <c r="AH192" i="31"/>
  <c r="AJ189" i="29"/>
  <c r="AH190" i="29"/>
  <c r="AJ193" i="33"/>
  <c r="AH194" i="33"/>
  <c r="AJ190" i="32"/>
  <c r="AH191" i="32"/>
  <c r="AJ192" i="31"/>
  <c r="AH193" i="31"/>
  <c r="AJ190" i="29"/>
  <c r="AH191" i="29"/>
  <c r="AJ194" i="33"/>
  <c r="AH195" i="33"/>
  <c r="AJ191" i="32"/>
  <c r="AH192" i="32"/>
  <c r="AJ193" i="31"/>
  <c r="AH194" i="31"/>
  <c r="AJ191" i="29"/>
  <c r="AH192" i="29"/>
  <c r="AJ195" i="33"/>
  <c r="AH196" i="33"/>
  <c r="AJ192" i="32"/>
  <c r="AH193" i="32"/>
  <c r="AJ194" i="31"/>
  <c r="AH195" i="31"/>
  <c r="AJ192" i="29"/>
  <c r="AH193" i="29"/>
  <c r="AJ196" i="33"/>
  <c r="AH197" i="33"/>
  <c r="AJ193" i="32"/>
  <c r="AH194" i="32"/>
  <c r="AJ195" i="31"/>
  <c r="AH196" i="31"/>
  <c r="AJ193" i="29"/>
  <c r="AH194" i="29"/>
  <c r="AJ197" i="33"/>
  <c r="AH198" i="33"/>
  <c r="AJ194" i="32"/>
  <c r="AH195" i="32"/>
  <c r="AJ196" i="31"/>
  <c r="AH197" i="31"/>
  <c r="AJ194" i="29"/>
  <c r="AH195" i="29"/>
  <c r="AJ198" i="33"/>
  <c r="AH199" i="33"/>
  <c r="AJ195" i="32"/>
  <c r="AH196" i="32"/>
  <c r="AJ197" i="31"/>
  <c r="AH198" i="31"/>
  <c r="AJ195" i="29"/>
  <c r="AH196" i="29"/>
  <c r="AJ199" i="33"/>
  <c r="AH200" i="33"/>
  <c r="AJ196" i="32"/>
  <c r="AH197" i="32"/>
  <c r="AJ198" i="31"/>
  <c r="AH199" i="31"/>
  <c r="AJ196" i="29"/>
  <c r="AH197" i="29"/>
  <c r="AJ200" i="33"/>
  <c r="AH201" i="33"/>
  <c r="AJ197" i="32"/>
  <c r="AH198" i="32"/>
  <c r="AJ199" i="31"/>
  <c r="AH200" i="31"/>
  <c r="AJ197" i="29"/>
  <c r="AH198" i="29"/>
  <c r="AJ201" i="33"/>
  <c r="AH202" i="33"/>
  <c r="AJ198" i="32"/>
  <c r="AH199" i="32"/>
  <c r="AJ200" i="31"/>
  <c r="AH201" i="31"/>
  <c r="AJ198" i="29"/>
  <c r="AH199" i="29"/>
  <c r="AJ202" i="33"/>
  <c r="AH203" i="33"/>
  <c r="AJ199" i="32"/>
  <c r="AH200" i="32"/>
  <c r="AJ201" i="31"/>
  <c r="AH202" i="31"/>
  <c r="AJ199" i="29"/>
  <c r="AH200" i="29"/>
  <c r="AJ203" i="33"/>
  <c r="AH204" i="33"/>
  <c r="AJ200" i="32"/>
  <c r="AH201" i="32"/>
  <c r="AJ202" i="31"/>
  <c r="AH203" i="31"/>
  <c r="AJ200" i="29"/>
  <c r="AH201" i="29"/>
  <c r="AJ204" i="33"/>
  <c r="AH205" i="33"/>
  <c r="AJ201" i="32"/>
  <c r="AH202" i="32"/>
  <c r="AJ203" i="31"/>
  <c r="AH204" i="31"/>
  <c r="AJ201" i="29"/>
  <c r="AH202" i="29"/>
  <c r="AJ205" i="33"/>
  <c r="AH206" i="33"/>
  <c r="AJ202" i="32"/>
  <c r="AH203" i="32"/>
  <c r="AJ204" i="31"/>
  <c r="AH205" i="31"/>
  <c r="AJ202" i="29"/>
  <c r="AH203" i="29"/>
  <c r="AJ206" i="33"/>
  <c r="AH207" i="33"/>
  <c r="AJ203" i="32"/>
  <c r="AH204" i="32"/>
  <c r="AJ205" i="31"/>
  <c r="AH206" i="31"/>
  <c r="AJ203" i="29"/>
  <c r="AH204" i="29"/>
  <c r="AJ207" i="33"/>
  <c r="AH208" i="33"/>
  <c r="AJ204" i="32"/>
  <c r="AH205" i="32"/>
  <c r="AJ206" i="31"/>
  <c r="AH207" i="31"/>
  <c r="AJ204" i="29"/>
  <c r="AH205" i="29"/>
  <c r="AJ208" i="33"/>
  <c r="AF6" i="33"/>
  <c r="AF8" i="33"/>
  <c r="AH209" i="33"/>
  <c r="AH210" i="33"/>
  <c r="AH211" i="33"/>
  <c r="AH212" i="33"/>
  <c r="AH213" i="33"/>
  <c r="AH214" i="33"/>
  <c r="AH215" i="33"/>
  <c r="AH216" i="33"/>
  <c r="AH217" i="33"/>
  <c r="AH218" i="33"/>
  <c r="AH219" i="33"/>
  <c r="AH220" i="33"/>
  <c r="AH221" i="33"/>
  <c r="AH222" i="33"/>
  <c r="AH223" i="33"/>
  <c r="AH224" i="33"/>
  <c r="AH225" i="33"/>
  <c r="AH226" i="33"/>
  <c r="AH227" i="33"/>
  <c r="AH228" i="33"/>
  <c r="AH229" i="33"/>
  <c r="AH230" i="33"/>
  <c r="AH231" i="33"/>
  <c r="AH232" i="33"/>
  <c r="AH233" i="33"/>
  <c r="AH234" i="33"/>
  <c r="AH235" i="33"/>
  <c r="AH236" i="33"/>
  <c r="AH237" i="33"/>
  <c r="AJ205" i="32"/>
  <c r="AH206" i="32"/>
  <c r="AJ207" i="31"/>
  <c r="AH208" i="31"/>
  <c r="AJ205" i="29"/>
  <c r="AH206" i="29"/>
  <c r="AJ206" i="32"/>
  <c r="AH207" i="32"/>
  <c r="AJ208" i="31"/>
  <c r="AF6" i="31"/>
  <c r="AF8" i="31"/>
  <c r="AH209" i="31"/>
  <c r="AH210" i="31"/>
  <c r="AH211" i="31"/>
  <c r="AH212" i="31"/>
  <c r="AH213" i="31"/>
  <c r="AH214" i="31"/>
  <c r="AH215" i="31"/>
  <c r="AH216" i="31"/>
  <c r="AH217" i="31"/>
  <c r="AH218" i="31"/>
  <c r="AH219" i="31"/>
  <c r="AH220" i="31"/>
  <c r="AH221" i="31"/>
  <c r="AH222" i="31"/>
  <c r="AH223" i="31"/>
  <c r="AH224" i="31"/>
  <c r="AH225" i="31"/>
  <c r="AH226" i="31"/>
  <c r="AH227" i="31"/>
  <c r="AH228" i="31"/>
  <c r="AH229" i="31"/>
  <c r="AH230" i="31"/>
  <c r="AH231" i="31"/>
  <c r="AH232" i="31"/>
  <c r="AH233" i="31"/>
  <c r="AH234" i="31"/>
  <c r="AH235" i="31"/>
  <c r="AH236" i="31"/>
  <c r="AH237" i="31"/>
  <c r="AJ206" i="29"/>
  <c r="AH207" i="29"/>
  <c r="AJ207" i="32"/>
  <c r="AH208" i="32"/>
  <c r="AJ207" i="29"/>
  <c r="AH208" i="29"/>
  <c r="AJ208" i="32"/>
  <c r="AF6" i="32"/>
  <c r="AF8" i="32"/>
  <c r="AH209" i="32"/>
  <c r="AH210" i="32"/>
  <c r="AH211" i="32"/>
  <c r="AH212" i="32"/>
  <c r="AH213" i="32"/>
  <c r="AH214" i="32"/>
  <c r="AH215" i="32"/>
  <c r="AH216" i="32"/>
  <c r="AH217" i="32"/>
  <c r="AH218" i="32"/>
  <c r="AH219" i="32"/>
  <c r="AH220" i="32"/>
  <c r="AH221" i="32"/>
  <c r="AH222" i="32"/>
  <c r="AH223" i="32"/>
  <c r="AH224" i="32"/>
  <c r="AH225" i="32"/>
  <c r="AH226" i="32"/>
  <c r="AH227" i="32"/>
  <c r="AH228" i="32"/>
  <c r="AH229" i="32"/>
  <c r="AH230" i="32"/>
  <c r="AH231" i="32"/>
  <c r="AH232" i="32"/>
  <c r="AH233" i="32"/>
  <c r="AH234" i="32"/>
  <c r="AH235" i="32"/>
  <c r="AH236" i="32"/>
  <c r="AH237" i="32"/>
  <c r="AJ208" i="29"/>
  <c r="AF6" i="29"/>
  <c r="AF8" i="29"/>
  <c r="AH209" i="29"/>
  <c r="AH210" i="29"/>
  <c r="AH211" i="29"/>
  <c r="AH212" i="29"/>
  <c r="AH213" i="29"/>
  <c r="AH214" i="29"/>
  <c r="AH215" i="29"/>
  <c r="AH216" i="29"/>
  <c r="AH217" i="29"/>
  <c r="AH218" i="29"/>
  <c r="AH219" i="29"/>
  <c r="AH220" i="29"/>
  <c r="AH221" i="29"/>
  <c r="AH222" i="29"/>
  <c r="AH223" i="29"/>
  <c r="AH224" i="29"/>
  <c r="AH225" i="29"/>
  <c r="AH226" i="29"/>
  <c r="AH227" i="29"/>
  <c r="AH228" i="29"/>
  <c r="AH229" i="29"/>
  <c r="AH230" i="29"/>
  <c r="AH231" i="29"/>
  <c r="AH232" i="29"/>
  <c r="AH233" i="29"/>
  <c r="AH234" i="29"/>
  <c r="AH235" i="29"/>
  <c r="AH236" i="29"/>
  <c r="AH237" i="29"/>
  <c r="F79" i="32"/>
  <c r="R79" i="32"/>
  <c r="F8" i="33"/>
  <c r="R8" i="33"/>
  <c r="F9" i="33"/>
  <c r="R9" i="33"/>
  <c r="F10" i="33"/>
  <c r="R10" i="33"/>
  <c r="F11" i="33"/>
  <c r="R11" i="33"/>
  <c r="F12" i="33"/>
  <c r="R12" i="33"/>
  <c r="F13" i="33"/>
  <c r="R13" i="33"/>
  <c r="F14" i="33"/>
  <c r="R14" i="33"/>
  <c r="F15" i="33"/>
  <c r="R15" i="33"/>
  <c r="F16" i="33"/>
  <c r="R16" i="33"/>
  <c r="F17" i="33"/>
  <c r="R17" i="33"/>
  <c r="F79" i="31"/>
  <c r="R79" i="31"/>
  <c r="Q8" i="20"/>
  <c r="N27" i="26"/>
  <c r="O28" i="26"/>
  <c r="N28" i="26"/>
  <c r="O13" i="26"/>
  <c r="N7" i="26"/>
  <c r="O8" i="26"/>
  <c r="N8" i="26"/>
  <c r="N26" i="26"/>
  <c r="O27" i="26"/>
  <c r="O12" i="26"/>
  <c r="N6" i="26"/>
  <c r="K28" i="26"/>
  <c r="K27" i="26"/>
  <c r="K13" i="26"/>
  <c r="K12" i="26"/>
  <c r="C33" i="26"/>
  <c r="C32" i="26"/>
  <c r="C28" i="26"/>
  <c r="C27" i="26"/>
  <c r="C23" i="26"/>
  <c r="C22" i="26"/>
  <c r="C18" i="26"/>
  <c r="C17" i="26"/>
  <c r="C13" i="26"/>
  <c r="C12" i="26"/>
  <c r="K8" i="26"/>
  <c r="K7" i="26"/>
  <c r="G33" i="26"/>
  <c r="G32" i="26"/>
  <c r="G18" i="26"/>
  <c r="G13" i="26"/>
  <c r="G12" i="26"/>
  <c r="G28" i="26"/>
  <c r="G27" i="26"/>
  <c r="G23" i="26"/>
  <c r="G22" i="26"/>
  <c r="G17" i="26"/>
  <c r="O7" i="26"/>
  <c r="F80" i="31"/>
  <c r="R80" i="31"/>
  <c r="F80" i="32"/>
  <c r="R80" i="32"/>
  <c r="W3" i="20"/>
  <c r="AH3" i="20"/>
  <c r="K31" i="20"/>
  <c r="Y31" i="20"/>
  <c r="W4" i="20"/>
  <c r="AH4" i="20"/>
  <c r="W5" i="20"/>
  <c r="AH5" i="20"/>
  <c r="N8" i="20"/>
  <c r="P8" i="20"/>
  <c r="Y8" i="20"/>
  <c r="Z8" i="20"/>
  <c r="AA8" i="20"/>
  <c r="AB8" i="20"/>
  <c r="AI8" i="20"/>
  <c r="N9" i="20"/>
  <c r="P9" i="20"/>
  <c r="Y9" i="20"/>
  <c r="Z9" i="20"/>
  <c r="AA9" i="20"/>
  <c r="AB9" i="20"/>
  <c r="AF9" i="20"/>
  <c r="AI9" i="20"/>
  <c r="N10" i="20"/>
  <c r="P10" i="20"/>
  <c r="AF10" i="20"/>
  <c r="AI10" i="20"/>
  <c r="AF11" i="20"/>
  <c r="AI11" i="20"/>
  <c r="N12" i="20"/>
  <c r="P12" i="20"/>
  <c r="AF12" i="20"/>
  <c r="AI12" i="20"/>
  <c r="N13" i="20"/>
  <c r="P13" i="20"/>
  <c r="AF13" i="20"/>
  <c r="AI13" i="20"/>
  <c r="N14" i="20"/>
  <c r="P14" i="20"/>
  <c r="Y14" i="20"/>
  <c r="Z14" i="20"/>
  <c r="AA14" i="20"/>
  <c r="AB14" i="20"/>
  <c r="AF14" i="20"/>
  <c r="AI14" i="20"/>
  <c r="N15" i="20"/>
  <c r="P15" i="20"/>
  <c r="AF15" i="20"/>
  <c r="AI15" i="20"/>
  <c r="N16" i="20"/>
  <c r="P16" i="20"/>
  <c r="AF16" i="20"/>
  <c r="AI16" i="20"/>
  <c r="N17" i="20"/>
  <c r="P17" i="20"/>
  <c r="Y17" i="20"/>
  <c r="Z17" i="20"/>
  <c r="AA17" i="20"/>
  <c r="AB17" i="20"/>
  <c r="AF17" i="20"/>
  <c r="AI17" i="20"/>
  <c r="N18" i="20"/>
  <c r="P18" i="20"/>
  <c r="AF18" i="20"/>
  <c r="AI18" i="20"/>
  <c r="N19" i="20"/>
  <c r="P19" i="20"/>
  <c r="Y19" i="20"/>
  <c r="Z19" i="20"/>
  <c r="AA19" i="20"/>
  <c r="AB19" i="20"/>
  <c r="AF19" i="20"/>
  <c r="AI19" i="20"/>
  <c r="N20" i="20"/>
  <c r="P20" i="20"/>
  <c r="AF20" i="20"/>
  <c r="AI20" i="20"/>
  <c r="N21" i="20"/>
  <c r="P21" i="20"/>
  <c r="AF21" i="20"/>
  <c r="AI21" i="20"/>
  <c r="N22" i="20"/>
  <c r="P22" i="20"/>
  <c r="AF22" i="20"/>
  <c r="AI22" i="20"/>
  <c r="N23" i="20"/>
  <c r="P23" i="20"/>
  <c r="AF23" i="20"/>
  <c r="AI23" i="20"/>
  <c r="N24" i="20"/>
  <c r="P24" i="20"/>
  <c r="AF24" i="20"/>
  <c r="AI24" i="20"/>
  <c r="N25" i="20"/>
  <c r="P25" i="20"/>
  <c r="Y25" i="20"/>
  <c r="Z25" i="20"/>
  <c r="AA25" i="20"/>
  <c r="AB25" i="20"/>
  <c r="AF25" i="20"/>
  <c r="AI25" i="20"/>
  <c r="N26" i="20"/>
  <c r="P26" i="20"/>
  <c r="Y26" i="20"/>
  <c r="Z26" i="20"/>
  <c r="AA26" i="20"/>
  <c r="AB26" i="20"/>
  <c r="AF26" i="20"/>
  <c r="AI26" i="20"/>
  <c r="N27" i="20"/>
  <c r="P27" i="20"/>
  <c r="AF27" i="20"/>
  <c r="AI27" i="20"/>
  <c r="N28" i="20"/>
  <c r="P28" i="20"/>
  <c r="AF28" i="20"/>
  <c r="AI28" i="20"/>
  <c r="N29" i="20"/>
  <c r="P29" i="20"/>
  <c r="AF29" i="20"/>
  <c r="AI29" i="20"/>
  <c r="N30" i="20"/>
  <c r="P30" i="20"/>
  <c r="AF30" i="20"/>
  <c r="AI30" i="20"/>
  <c r="N31" i="20"/>
  <c r="P31" i="20"/>
  <c r="AF31" i="20"/>
  <c r="AI31" i="20"/>
  <c r="N32" i="20"/>
  <c r="P32" i="20"/>
  <c r="Y32" i="20"/>
  <c r="Z32" i="20"/>
  <c r="AA32" i="20"/>
  <c r="AB32" i="20"/>
  <c r="AF32" i="20"/>
  <c r="AI32" i="20"/>
  <c r="N33" i="20"/>
  <c r="P33" i="20"/>
  <c r="AF33" i="20"/>
  <c r="AI33" i="20"/>
  <c r="N34" i="20"/>
  <c r="P34" i="20"/>
  <c r="AF34" i="20"/>
  <c r="AI34" i="20"/>
  <c r="N35" i="20"/>
  <c r="P35" i="20"/>
  <c r="Y35" i="20"/>
  <c r="Z35" i="20"/>
  <c r="AA35" i="20"/>
  <c r="AB35" i="20"/>
  <c r="AF35" i="20"/>
  <c r="AI35" i="20"/>
  <c r="N36" i="20"/>
  <c r="P36" i="20"/>
  <c r="AF36" i="20"/>
  <c r="AI36" i="20"/>
  <c r="N37" i="20"/>
  <c r="P37" i="20"/>
  <c r="AF37" i="20"/>
  <c r="AI37" i="20"/>
  <c r="N38" i="20"/>
  <c r="P38" i="20"/>
  <c r="AF38" i="20"/>
  <c r="AI38" i="20"/>
  <c r="N39" i="20"/>
  <c r="P39" i="20"/>
  <c r="Y39" i="20"/>
  <c r="Z39" i="20"/>
  <c r="AA39" i="20"/>
  <c r="AB39" i="20"/>
  <c r="AF39" i="20"/>
  <c r="AI39" i="20"/>
  <c r="N40" i="20"/>
  <c r="P40" i="20"/>
  <c r="AF40" i="20"/>
  <c r="AI40" i="20"/>
  <c r="N41" i="20"/>
  <c r="P41" i="20"/>
  <c r="Y41" i="20"/>
  <c r="Z41" i="20"/>
  <c r="AA41" i="20"/>
  <c r="AB41" i="20"/>
  <c r="AF41" i="20"/>
  <c r="AI41" i="20"/>
  <c r="N42" i="20"/>
  <c r="P42" i="20"/>
  <c r="Y42" i="20"/>
  <c r="Z42" i="20"/>
  <c r="AA42" i="20"/>
  <c r="AB42" i="20"/>
  <c r="AF42" i="20"/>
  <c r="AI42" i="20"/>
  <c r="N43" i="20"/>
  <c r="P43" i="20"/>
  <c r="Y43" i="20"/>
  <c r="Z43" i="20"/>
  <c r="AA43" i="20"/>
  <c r="AB43" i="20"/>
  <c r="AF43" i="20"/>
  <c r="AI43" i="20"/>
  <c r="N44" i="20"/>
  <c r="P44" i="20"/>
  <c r="AF44" i="20"/>
  <c r="AI44" i="20"/>
  <c r="N45" i="20"/>
  <c r="P45" i="20"/>
  <c r="Y45" i="20"/>
  <c r="Z45" i="20"/>
  <c r="AA45" i="20"/>
  <c r="AB45" i="20"/>
  <c r="AF45" i="20"/>
  <c r="AI45" i="20"/>
  <c r="N46" i="20"/>
  <c r="P46" i="20"/>
  <c r="AF46" i="20"/>
  <c r="AI46" i="20"/>
  <c r="N47" i="20"/>
  <c r="P47" i="20"/>
  <c r="AF47" i="20"/>
  <c r="AI47" i="20"/>
  <c r="N48" i="20"/>
  <c r="P48" i="20"/>
  <c r="AF48" i="20"/>
  <c r="AI48" i="20"/>
  <c r="N49" i="20"/>
  <c r="P49" i="20"/>
  <c r="AF49" i="20"/>
  <c r="AI49" i="20"/>
  <c r="N50" i="20"/>
  <c r="P50" i="20"/>
  <c r="AF50" i="20"/>
  <c r="AI50" i="20"/>
  <c r="N51" i="20"/>
  <c r="P51" i="20"/>
  <c r="AF51" i="20"/>
  <c r="AI51" i="20"/>
  <c r="N52" i="20"/>
  <c r="P52" i="20"/>
  <c r="AF52" i="20"/>
  <c r="AI52" i="20"/>
  <c r="N53" i="20"/>
  <c r="P53" i="20"/>
  <c r="AF53" i="20"/>
  <c r="AI53" i="20"/>
  <c r="N54" i="20"/>
  <c r="P54" i="20"/>
  <c r="Y54" i="20"/>
  <c r="Z54" i="20"/>
  <c r="AA54" i="20"/>
  <c r="AB54" i="20"/>
  <c r="AF54" i="20"/>
  <c r="AI54" i="20"/>
  <c r="N55" i="20"/>
  <c r="P55" i="20"/>
  <c r="AF55" i="20"/>
  <c r="AI55" i="20"/>
  <c r="N56" i="20"/>
  <c r="P56" i="20"/>
  <c r="AF56" i="20"/>
  <c r="AI56" i="20"/>
  <c r="N57" i="20"/>
  <c r="P57" i="20"/>
  <c r="Y57" i="20"/>
  <c r="Z57" i="20"/>
  <c r="AA57" i="20"/>
  <c r="AB57" i="20"/>
  <c r="AF57" i="20"/>
  <c r="AI57" i="20"/>
  <c r="N58" i="20"/>
  <c r="P58" i="20"/>
  <c r="AF58" i="20"/>
  <c r="AI58" i="20"/>
  <c r="N59" i="20"/>
  <c r="P59" i="20"/>
  <c r="AF59" i="20"/>
  <c r="AI59" i="20"/>
  <c r="N60" i="20"/>
  <c r="P60" i="20"/>
  <c r="AF60" i="20"/>
  <c r="AI60" i="20"/>
  <c r="N61" i="20"/>
  <c r="P61" i="20"/>
  <c r="Y61" i="20"/>
  <c r="Z61" i="20"/>
  <c r="AA61" i="20"/>
  <c r="AB61" i="20"/>
  <c r="AF61" i="20"/>
  <c r="AI61" i="20"/>
  <c r="N62" i="20"/>
  <c r="P62" i="20"/>
  <c r="AF62" i="20"/>
  <c r="AI62" i="20"/>
  <c r="N63" i="20"/>
  <c r="P63" i="20"/>
  <c r="Y63" i="20"/>
  <c r="Z63" i="20"/>
  <c r="AA63" i="20"/>
  <c r="AB63" i="20"/>
  <c r="AF63" i="20"/>
  <c r="AI63" i="20"/>
  <c r="N64" i="20"/>
  <c r="P64" i="20"/>
  <c r="Y64" i="20"/>
  <c r="Z64" i="20"/>
  <c r="AA64" i="20"/>
  <c r="AB64" i="20"/>
  <c r="AF64" i="20"/>
  <c r="AI64" i="20"/>
  <c r="N65" i="20"/>
  <c r="P65" i="20"/>
  <c r="AF65" i="20"/>
  <c r="AI65" i="20"/>
  <c r="N66" i="20"/>
  <c r="P66" i="20"/>
  <c r="Y66" i="20"/>
  <c r="Z66" i="20"/>
  <c r="AA66" i="20"/>
  <c r="AB66" i="20"/>
  <c r="AF66" i="20"/>
  <c r="AI66" i="20"/>
  <c r="N67" i="20"/>
  <c r="P67" i="20"/>
  <c r="Y67" i="20"/>
  <c r="Z67" i="20"/>
  <c r="AA67" i="20"/>
  <c r="AB67" i="20"/>
  <c r="AF67" i="20"/>
  <c r="AI67" i="20"/>
  <c r="N68" i="20"/>
  <c r="P68" i="20"/>
  <c r="Y68" i="20"/>
  <c r="Z68" i="20"/>
  <c r="AA68" i="20"/>
  <c r="AB68" i="20"/>
  <c r="AF68" i="20"/>
  <c r="AI68" i="20"/>
  <c r="N69" i="20"/>
  <c r="P69" i="20"/>
  <c r="AF69" i="20"/>
  <c r="AI69" i="20"/>
  <c r="N70" i="20"/>
  <c r="P70" i="20"/>
  <c r="Y70" i="20"/>
  <c r="Z70" i="20"/>
  <c r="AA70" i="20"/>
  <c r="AB70" i="20"/>
  <c r="AF70" i="20"/>
  <c r="AI70" i="20"/>
  <c r="N71" i="20"/>
  <c r="P71" i="20"/>
  <c r="AF71" i="20"/>
  <c r="AI71" i="20"/>
  <c r="N72" i="20"/>
  <c r="P72" i="20"/>
  <c r="Y72" i="20"/>
  <c r="Z72" i="20"/>
  <c r="AA72" i="20"/>
  <c r="AB72" i="20"/>
  <c r="AF72" i="20"/>
  <c r="AI72" i="20"/>
  <c r="N73" i="20"/>
  <c r="P73" i="20"/>
  <c r="AF73" i="20"/>
  <c r="AI73" i="20"/>
  <c r="N74" i="20"/>
  <c r="P74" i="20"/>
  <c r="Y74" i="20"/>
  <c r="Z74" i="20"/>
  <c r="AA74" i="20"/>
  <c r="AB74" i="20"/>
  <c r="AF74" i="20"/>
  <c r="AI74" i="20"/>
  <c r="N75" i="20"/>
  <c r="P75" i="20"/>
  <c r="Y75" i="20"/>
  <c r="Z75" i="20"/>
  <c r="AA75" i="20"/>
  <c r="AB75" i="20"/>
  <c r="AF75" i="20"/>
  <c r="AI75" i="20"/>
  <c r="N76" i="20"/>
  <c r="P76" i="20"/>
  <c r="AF76" i="20"/>
  <c r="AI76" i="20"/>
  <c r="N77" i="20"/>
  <c r="P77" i="20"/>
  <c r="Y77" i="20"/>
  <c r="Z77" i="20"/>
  <c r="AA77" i="20"/>
  <c r="AB77" i="20"/>
  <c r="AF77" i="20"/>
  <c r="AI77" i="20"/>
  <c r="N78" i="20"/>
  <c r="P78" i="20"/>
  <c r="Y78" i="20"/>
  <c r="Z78" i="20"/>
  <c r="AA78" i="20"/>
  <c r="AB78" i="20"/>
  <c r="AF78" i="20"/>
  <c r="AI78" i="20"/>
  <c r="N79" i="20"/>
  <c r="P79" i="20"/>
  <c r="AF79" i="20"/>
  <c r="AI79" i="20"/>
  <c r="N80" i="20"/>
  <c r="P80" i="20"/>
  <c r="Y80" i="20"/>
  <c r="Z80" i="20"/>
  <c r="AA80" i="20"/>
  <c r="AB80" i="20"/>
  <c r="AF80" i="20"/>
  <c r="AI80" i="20"/>
  <c r="N81" i="20"/>
  <c r="P81" i="20"/>
  <c r="AF81" i="20"/>
  <c r="AI81" i="20"/>
  <c r="N82" i="20"/>
  <c r="P82" i="20"/>
  <c r="Y82" i="20"/>
  <c r="Z82" i="20"/>
  <c r="AA82" i="20"/>
  <c r="AB82" i="20"/>
  <c r="AF82" i="20"/>
  <c r="AI82" i="20"/>
  <c r="N83" i="20"/>
  <c r="P83" i="20"/>
  <c r="Y83" i="20"/>
  <c r="Z83" i="20"/>
  <c r="AA83" i="20"/>
  <c r="AB83" i="20"/>
  <c r="AF83" i="20"/>
  <c r="AI83" i="20"/>
  <c r="N84" i="20"/>
  <c r="P84" i="20"/>
  <c r="Y84" i="20"/>
  <c r="Z84" i="20"/>
  <c r="AA84" i="20"/>
  <c r="AB84" i="20"/>
  <c r="AF84" i="20"/>
  <c r="AI84" i="20"/>
  <c r="N85" i="20"/>
  <c r="P85" i="20"/>
  <c r="AF85" i="20"/>
  <c r="AI85" i="20"/>
  <c r="N86" i="20"/>
  <c r="P86" i="20"/>
  <c r="Y86" i="20"/>
  <c r="Z86" i="20"/>
  <c r="AA86" i="20"/>
  <c r="AB86" i="20"/>
  <c r="AF86" i="20"/>
  <c r="AI86" i="20"/>
  <c r="N87" i="20"/>
  <c r="P87" i="20"/>
  <c r="Y87" i="20"/>
  <c r="Z87" i="20"/>
  <c r="AA87" i="20"/>
  <c r="AB87" i="20"/>
  <c r="AF87" i="20"/>
  <c r="AI87" i="20"/>
  <c r="N88" i="20"/>
  <c r="P88" i="20"/>
  <c r="Y88" i="20"/>
  <c r="Z88" i="20"/>
  <c r="AA88" i="20"/>
  <c r="AB88" i="20"/>
  <c r="AF88" i="20"/>
  <c r="AI88" i="20"/>
  <c r="N89" i="20"/>
  <c r="P89" i="20"/>
  <c r="Y89" i="20"/>
  <c r="Z89" i="20"/>
  <c r="AA89" i="20"/>
  <c r="AB89" i="20"/>
  <c r="AF89" i="20"/>
  <c r="AI89" i="20"/>
  <c r="N90" i="20"/>
  <c r="P90" i="20"/>
  <c r="Y90" i="20"/>
  <c r="Z90" i="20"/>
  <c r="AA90" i="20"/>
  <c r="AB90" i="20"/>
  <c r="AF90" i="20"/>
  <c r="AI90" i="20"/>
  <c r="N91" i="20"/>
  <c r="P91" i="20"/>
  <c r="Y91" i="20"/>
  <c r="Z91" i="20"/>
  <c r="AA91" i="20"/>
  <c r="AB91" i="20"/>
  <c r="AF91" i="20"/>
  <c r="AI91" i="20"/>
  <c r="N92" i="20"/>
  <c r="P92" i="20"/>
  <c r="Y92" i="20"/>
  <c r="Z92" i="20"/>
  <c r="AA92" i="20"/>
  <c r="AB92" i="20"/>
  <c r="AF92" i="20"/>
  <c r="AI92" i="20"/>
  <c r="N93" i="20"/>
  <c r="P93" i="20"/>
  <c r="Y93" i="20"/>
  <c r="Z93" i="20"/>
  <c r="AA93" i="20"/>
  <c r="AB93" i="20"/>
  <c r="AF93" i="20"/>
  <c r="AI93" i="20"/>
  <c r="N94" i="20"/>
  <c r="P94" i="20"/>
  <c r="Y94" i="20"/>
  <c r="Z94" i="20"/>
  <c r="AA94" i="20"/>
  <c r="AB94" i="20"/>
  <c r="AF94" i="20"/>
  <c r="AI94" i="20"/>
  <c r="N95" i="20"/>
  <c r="P95" i="20"/>
  <c r="Y95" i="20"/>
  <c r="Z95" i="20"/>
  <c r="AA95" i="20"/>
  <c r="AB95" i="20"/>
  <c r="AF95" i="20"/>
  <c r="AI95" i="20"/>
  <c r="N96" i="20"/>
  <c r="P96" i="20"/>
  <c r="Y96" i="20"/>
  <c r="Z96" i="20"/>
  <c r="AA96" i="20"/>
  <c r="AB96" i="20"/>
  <c r="AF96" i="20"/>
  <c r="AI96" i="20"/>
  <c r="N97" i="20"/>
  <c r="P97" i="20"/>
  <c r="Y97" i="20"/>
  <c r="Z97" i="20"/>
  <c r="AA97" i="20"/>
  <c r="AB97" i="20"/>
  <c r="AF97" i="20"/>
  <c r="AI97" i="20"/>
  <c r="N98" i="20"/>
  <c r="P98" i="20"/>
  <c r="Y98" i="20"/>
  <c r="Z98" i="20"/>
  <c r="AA98" i="20"/>
  <c r="AB98" i="20"/>
  <c r="AF98" i="20"/>
  <c r="AI98" i="20"/>
  <c r="N99" i="20"/>
  <c r="P99" i="20"/>
  <c r="Y99" i="20"/>
  <c r="Z99" i="20"/>
  <c r="AA99" i="20"/>
  <c r="AB99" i="20"/>
  <c r="AF99" i="20"/>
  <c r="AI99" i="20"/>
  <c r="N100" i="20"/>
  <c r="P100" i="20"/>
  <c r="Y100" i="20"/>
  <c r="Z100" i="20"/>
  <c r="AA100" i="20"/>
  <c r="AB100" i="20"/>
  <c r="AF100" i="20"/>
  <c r="AI100" i="20"/>
  <c r="N101" i="20"/>
  <c r="P101" i="20"/>
  <c r="Y101" i="20"/>
  <c r="Z101" i="20"/>
  <c r="AA101" i="20"/>
  <c r="AB101" i="20"/>
  <c r="AF101" i="20"/>
  <c r="AI101" i="20"/>
  <c r="N102" i="20"/>
  <c r="P102" i="20"/>
  <c r="Y102" i="20"/>
  <c r="Z102" i="20"/>
  <c r="AA102" i="20"/>
  <c r="AB102" i="20"/>
  <c r="AF102" i="20"/>
  <c r="AI102" i="20"/>
  <c r="N103" i="20"/>
  <c r="P103" i="20"/>
  <c r="Y103" i="20"/>
  <c r="Z103" i="20"/>
  <c r="AA103" i="20"/>
  <c r="AB103" i="20"/>
  <c r="AF103" i="20"/>
  <c r="AI103" i="20"/>
  <c r="N104" i="20"/>
  <c r="P104" i="20"/>
  <c r="Y104" i="20"/>
  <c r="Z104" i="20"/>
  <c r="AA104" i="20"/>
  <c r="AB104" i="20"/>
  <c r="AF104" i="20"/>
  <c r="AI104" i="20"/>
  <c r="N105" i="20"/>
  <c r="P105" i="20"/>
  <c r="Y105" i="20"/>
  <c r="Z105" i="20"/>
  <c r="AA105" i="20"/>
  <c r="AB105" i="20"/>
  <c r="AF105" i="20"/>
  <c r="AI105" i="20"/>
  <c r="N106" i="20"/>
  <c r="P106" i="20"/>
  <c r="Y106" i="20"/>
  <c r="Z106" i="20"/>
  <c r="AA106" i="20"/>
  <c r="AB106" i="20"/>
  <c r="AF106" i="20"/>
  <c r="AI106" i="20"/>
  <c r="N107" i="20"/>
  <c r="P107" i="20"/>
  <c r="Y107" i="20"/>
  <c r="Z107" i="20"/>
  <c r="AA107" i="20"/>
  <c r="AB107" i="20"/>
  <c r="AF107" i="20"/>
  <c r="AI107" i="20"/>
  <c r="N108" i="20"/>
  <c r="P108" i="20"/>
  <c r="Y108" i="20"/>
  <c r="Z108" i="20"/>
  <c r="AA108" i="20"/>
  <c r="AB108" i="20"/>
  <c r="AF108" i="20"/>
  <c r="AI108" i="20"/>
  <c r="N109" i="20"/>
  <c r="P109" i="20"/>
  <c r="Y109" i="20"/>
  <c r="Z109" i="20"/>
  <c r="AA109" i="20"/>
  <c r="AB109" i="20"/>
  <c r="AF109" i="20"/>
  <c r="AI109" i="20"/>
  <c r="N110" i="20"/>
  <c r="P110" i="20"/>
  <c r="Y110" i="20"/>
  <c r="Z110" i="20"/>
  <c r="AA110" i="20"/>
  <c r="AB110" i="20"/>
  <c r="AF110" i="20"/>
  <c r="AI110" i="20"/>
  <c r="N111" i="20"/>
  <c r="P111" i="20"/>
  <c r="Y111" i="20"/>
  <c r="Z111" i="20"/>
  <c r="AA111" i="20"/>
  <c r="AB111" i="20"/>
  <c r="AF111" i="20"/>
  <c r="AI111" i="20"/>
  <c r="N112" i="20"/>
  <c r="P112" i="20"/>
  <c r="Y112" i="20"/>
  <c r="Z112" i="20"/>
  <c r="AA112" i="20"/>
  <c r="AB112" i="20"/>
  <c r="AF112" i="20"/>
  <c r="AI112" i="20"/>
  <c r="N113" i="20"/>
  <c r="P113" i="20"/>
  <c r="Y113" i="20"/>
  <c r="Z113" i="20"/>
  <c r="AA113" i="20"/>
  <c r="AB113" i="20"/>
  <c r="AF113" i="20"/>
  <c r="AI113" i="20"/>
  <c r="N114" i="20"/>
  <c r="P114" i="20"/>
  <c r="Y114" i="20"/>
  <c r="Z114" i="20"/>
  <c r="AA114" i="20"/>
  <c r="AB114" i="20"/>
  <c r="AF114" i="20"/>
  <c r="AI114" i="20"/>
  <c r="N115" i="20"/>
  <c r="P115" i="20"/>
  <c r="Y115" i="20"/>
  <c r="Z115" i="20"/>
  <c r="AA115" i="20"/>
  <c r="AB115" i="20"/>
  <c r="AF115" i="20"/>
  <c r="AI115" i="20"/>
  <c r="N116" i="20"/>
  <c r="P116" i="20"/>
  <c r="Y116" i="20"/>
  <c r="Z116" i="20"/>
  <c r="AA116" i="20"/>
  <c r="AB116" i="20"/>
  <c r="AF116" i="20"/>
  <c r="AI116" i="20"/>
  <c r="N117" i="20"/>
  <c r="P117" i="20"/>
  <c r="Y117" i="20"/>
  <c r="Z117" i="20"/>
  <c r="AA117" i="20"/>
  <c r="AB117" i="20"/>
  <c r="AF117" i="20"/>
  <c r="AI117" i="20"/>
  <c r="N118" i="20"/>
  <c r="P118" i="20"/>
  <c r="Y118" i="20"/>
  <c r="Z118" i="20"/>
  <c r="AA118" i="20"/>
  <c r="AB118" i="20"/>
  <c r="AF118" i="20"/>
  <c r="AI118" i="20"/>
  <c r="N119" i="20"/>
  <c r="P119" i="20"/>
  <c r="Y119" i="20"/>
  <c r="Z119" i="20"/>
  <c r="AA119" i="20"/>
  <c r="AB119" i="20"/>
  <c r="AF119" i="20"/>
  <c r="AI119" i="20"/>
  <c r="N120" i="20"/>
  <c r="P120" i="20"/>
  <c r="Y120" i="20"/>
  <c r="Z120" i="20"/>
  <c r="AA120" i="20"/>
  <c r="AB120" i="20"/>
  <c r="AF120" i="20"/>
  <c r="AI120" i="20"/>
  <c r="N121" i="20"/>
  <c r="P121" i="20"/>
  <c r="Y121" i="20"/>
  <c r="Z121" i="20"/>
  <c r="AA121" i="20"/>
  <c r="AB121" i="20"/>
  <c r="AF121" i="20"/>
  <c r="AI121" i="20"/>
  <c r="N122" i="20"/>
  <c r="P122" i="20"/>
  <c r="Y122" i="20"/>
  <c r="Z122" i="20"/>
  <c r="AA122" i="20"/>
  <c r="AB122" i="20"/>
  <c r="AF122" i="20"/>
  <c r="AI122" i="20"/>
  <c r="N123" i="20"/>
  <c r="P123" i="20"/>
  <c r="Y123" i="20"/>
  <c r="Z123" i="20"/>
  <c r="AA123" i="20"/>
  <c r="AB123" i="20"/>
  <c r="AF123" i="20"/>
  <c r="AI123" i="20"/>
  <c r="N124" i="20"/>
  <c r="P124" i="20"/>
  <c r="Y124" i="20"/>
  <c r="Z124" i="20"/>
  <c r="AA124" i="20"/>
  <c r="AB124" i="20"/>
  <c r="AF124" i="20"/>
  <c r="AI124" i="20"/>
  <c r="N125" i="20"/>
  <c r="P125" i="20"/>
  <c r="Y125" i="20"/>
  <c r="Z125" i="20"/>
  <c r="AA125" i="20"/>
  <c r="AB125" i="20"/>
  <c r="AF125" i="20"/>
  <c r="AI125" i="20"/>
  <c r="N126" i="20"/>
  <c r="P126" i="20"/>
  <c r="Y126" i="20"/>
  <c r="Z126" i="20"/>
  <c r="AA126" i="20"/>
  <c r="AB126" i="20"/>
  <c r="AF126" i="20"/>
  <c r="AI126" i="20"/>
  <c r="N127" i="20"/>
  <c r="P127" i="20"/>
  <c r="Y127" i="20"/>
  <c r="Z127" i="20"/>
  <c r="AA127" i="20"/>
  <c r="AB127" i="20"/>
  <c r="AF127" i="20"/>
  <c r="AI127" i="20"/>
  <c r="N128" i="20"/>
  <c r="P128" i="20"/>
  <c r="Y128" i="20"/>
  <c r="Z128" i="20"/>
  <c r="AA128" i="20"/>
  <c r="AB128" i="20"/>
  <c r="AF128" i="20"/>
  <c r="AI128" i="20"/>
  <c r="N129" i="20"/>
  <c r="P129" i="20"/>
  <c r="Y129" i="20"/>
  <c r="Z129" i="20"/>
  <c r="AA129" i="20"/>
  <c r="AB129" i="20"/>
  <c r="AF129" i="20"/>
  <c r="AI129" i="20"/>
  <c r="N130" i="20"/>
  <c r="P130" i="20"/>
  <c r="Y130" i="20"/>
  <c r="Z130" i="20"/>
  <c r="AA130" i="20"/>
  <c r="AB130" i="20"/>
  <c r="AF130" i="20"/>
  <c r="AI130" i="20"/>
  <c r="N131" i="20"/>
  <c r="P131" i="20"/>
  <c r="Y131" i="20"/>
  <c r="Z131" i="20"/>
  <c r="AA131" i="20"/>
  <c r="AB131" i="20"/>
  <c r="AF131" i="20"/>
  <c r="AI131" i="20"/>
  <c r="N132" i="20"/>
  <c r="P132" i="20"/>
  <c r="Y132" i="20"/>
  <c r="Z132" i="20"/>
  <c r="AA132" i="20"/>
  <c r="AB132" i="20"/>
  <c r="AF132" i="20"/>
  <c r="AI132" i="20"/>
  <c r="N133" i="20"/>
  <c r="P133" i="20"/>
  <c r="Y133" i="20"/>
  <c r="Z133" i="20"/>
  <c r="AA133" i="20"/>
  <c r="AB133" i="20"/>
  <c r="AF133" i="20"/>
  <c r="AI133" i="20"/>
  <c r="N134" i="20"/>
  <c r="P134" i="20"/>
  <c r="Y134" i="20"/>
  <c r="Z134" i="20"/>
  <c r="AA134" i="20"/>
  <c r="AB134" i="20"/>
  <c r="AF134" i="20"/>
  <c r="AI134" i="20"/>
  <c r="N135" i="20"/>
  <c r="P135" i="20"/>
  <c r="Y135" i="20"/>
  <c r="Z135" i="20"/>
  <c r="AA135" i="20"/>
  <c r="AB135" i="20"/>
  <c r="AF135" i="20"/>
  <c r="AI135" i="20"/>
  <c r="N136" i="20"/>
  <c r="P136" i="20"/>
  <c r="Y136" i="20"/>
  <c r="Z136" i="20"/>
  <c r="AA136" i="20"/>
  <c r="AB136" i="20"/>
  <c r="AF136" i="20"/>
  <c r="AI136" i="20"/>
  <c r="N137" i="20"/>
  <c r="P137" i="20"/>
  <c r="Y137" i="20"/>
  <c r="Z137" i="20"/>
  <c r="AA137" i="20"/>
  <c r="AB137" i="20"/>
  <c r="AF137" i="20"/>
  <c r="AI137" i="20"/>
  <c r="N138" i="20"/>
  <c r="P138" i="20"/>
  <c r="Y138" i="20"/>
  <c r="Z138" i="20"/>
  <c r="AA138" i="20"/>
  <c r="AB138" i="20"/>
  <c r="AF138" i="20"/>
  <c r="AI138" i="20"/>
  <c r="N139" i="20"/>
  <c r="P139" i="20"/>
  <c r="Y139" i="20"/>
  <c r="Z139" i="20"/>
  <c r="AA139" i="20"/>
  <c r="AB139" i="20"/>
  <c r="AF139" i="20"/>
  <c r="AI139" i="20"/>
  <c r="N140" i="20"/>
  <c r="P140" i="20"/>
  <c r="Y140" i="20"/>
  <c r="Z140" i="20"/>
  <c r="AA140" i="20"/>
  <c r="AB140" i="20"/>
  <c r="AF140" i="20"/>
  <c r="AI140" i="20"/>
  <c r="N141" i="20"/>
  <c r="P141" i="20"/>
  <c r="Y141" i="20"/>
  <c r="Z141" i="20"/>
  <c r="AA141" i="20"/>
  <c r="AB141" i="20"/>
  <c r="AF141" i="20"/>
  <c r="AI141" i="20"/>
  <c r="N142" i="20"/>
  <c r="P142" i="20"/>
  <c r="Y142" i="20"/>
  <c r="Z142" i="20"/>
  <c r="AA142" i="20"/>
  <c r="AB142" i="20"/>
  <c r="AF142" i="20"/>
  <c r="AI142" i="20"/>
  <c r="N143" i="20"/>
  <c r="P143" i="20"/>
  <c r="Y143" i="20"/>
  <c r="Z143" i="20"/>
  <c r="AA143" i="20"/>
  <c r="AB143" i="20"/>
  <c r="AF143" i="20"/>
  <c r="AI143" i="20"/>
  <c r="N144" i="20"/>
  <c r="P144" i="20"/>
  <c r="Y144" i="20"/>
  <c r="Z144" i="20"/>
  <c r="AA144" i="20"/>
  <c r="AB144" i="20"/>
  <c r="AF144" i="20"/>
  <c r="AI144" i="20"/>
  <c r="N145" i="20"/>
  <c r="P145" i="20"/>
  <c r="Y145" i="20"/>
  <c r="Z145" i="20"/>
  <c r="AA145" i="20"/>
  <c r="AB145" i="20"/>
  <c r="AF145" i="20"/>
  <c r="AI145" i="20"/>
  <c r="N146" i="20"/>
  <c r="P146" i="20"/>
  <c r="Y146" i="20"/>
  <c r="Z146" i="20"/>
  <c r="AA146" i="20"/>
  <c r="AB146" i="20"/>
  <c r="AF146" i="20"/>
  <c r="AI146" i="20"/>
  <c r="N147" i="20"/>
  <c r="P147" i="20"/>
  <c r="Y147" i="20"/>
  <c r="Z147" i="20"/>
  <c r="AA147" i="20"/>
  <c r="AB147" i="20"/>
  <c r="AF147" i="20"/>
  <c r="AI147" i="20"/>
  <c r="N148" i="20"/>
  <c r="P148" i="20"/>
  <c r="Y148" i="20"/>
  <c r="Z148" i="20"/>
  <c r="AA148" i="20"/>
  <c r="AB148" i="20"/>
  <c r="AF148" i="20"/>
  <c r="AI148" i="20"/>
  <c r="N149" i="20"/>
  <c r="P149" i="20"/>
  <c r="Y149" i="20"/>
  <c r="Z149" i="20"/>
  <c r="AA149" i="20"/>
  <c r="AB149" i="20"/>
  <c r="AF149" i="20"/>
  <c r="AI149" i="20"/>
  <c r="N150" i="20"/>
  <c r="P150" i="20"/>
  <c r="Y150" i="20"/>
  <c r="Z150" i="20"/>
  <c r="AA150" i="20"/>
  <c r="AB150" i="20"/>
  <c r="AF150" i="20"/>
  <c r="AI150" i="20"/>
  <c r="N151" i="20"/>
  <c r="P151" i="20"/>
  <c r="Y151" i="20"/>
  <c r="Z151" i="20"/>
  <c r="AA151" i="20"/>
  <c r="AB151" i="20"/>
  <c r="AF151" i="20"/>
  <c r="AI151" i="20"/>
  <c r="N152" i="20"/>
  <c r="P152" i="20"/>
  <c r="Y152" i="20"/>
  <c r="Z152" i="20"/>
  <c r="AA152" i="20"/>
  <c r="AB152" i="20"/>
  <c r="AF152" i="20"/>
  <c r="AI152" i="20"/>
  <c r="N153" i="20"/>
  <c r="P153" i="20"/>
  <c r="Y153" i="20"/>
  <c r="Z153" i="20"/>
  <c r="AA153" i="20"/>
  <c r="AB153" i="20"/>
  <c r="AF153" i="20"/>
  <c r="AI153" i="20"/>
  <c r="N154" i="20"/>
  <c r="P154" i="20"/>
  <c r="Y154" i="20"/>
  <c r="Z154" i="20"/>
  <c r="AA154" i="20"/>
  <c r="AB154" i="20"/>
  <c r="AF154" i="20"/>
  <c r="AI154" i="20"/>
  <c r="N155" i="20"/>
  <c r="P155" i="20"/>
  <c r="Y155" i="20"/>
  <c r="Z155" i="20"/>
  <c r="AA155" i="20"/>
  <c r="AB155" i="20"/>
  <c r="AF155" i="20"/>
  <c r="AI155" i="20"/>
  <c r="N156" i="20"/>
  <c r="P156" i="20"/>
  <c r="Y156" i="20"/>
  <c r="Z156" i="20"/>
  <c r="AA156" i="20"/>
  <c r="AB156" i="20"/>
  <c r="AF156" i="20"/>
  <c r="AI156" i="20"/>
  <c r="N157" i="20"/>
  <c r="P157" i="20"/>
  <c r="Y157" i="20"/>
  <c r="Z157" i="20"/>
  <c r="AA157" i="20"/>
  <c r="AB157" i="20"/>
  <c r="AF157" i="20"/>
  <c r="AI157" i="20"/>
  <c r="N158" i="20"/>
  <c r="P158" i="20"/>
  <c r="Y158" i="20"/>
  <c r="Z158" i="20"/>
  <c r="AA158" i="20"/>
  <c r="AB158" i="20"/>
  <c r="AF158" i="20"/>
  <c r="AI158" i="20"/>
  <c r="N159" i="20"/>
  <c r="P159" i="20"/>
  <c r="Y159" i="20"/>
  <c r="Z159" i="20"/>
  <c r="AA159" i="20"/>
  <c r="AB159" i="20"/>
  <c r="AF159" i="20"/>
  <c r="AI159" i="20"/>
  <c r="N160" i="20"/>
  <c r="P160" i="20"/>
  <c r="Y160" i="20"/>
  <c r="Z160" i="20"/>
  <c r="AA160" i="20"/>
  <c r="AB160" i="20"/>
  <c r="AF160" i="20"/>
  <c r="AI160" i="20"/>
  <c r="N161" i="20"/>
  <c r="P161" i="20"/>
  <c r="Y161" i="20"/>
  <c r="Z161" i="20"/>
  <c r="AA161" i="20"/>
  <c r="AB161" i="20"/>
  <c r="AF161" i="20"/>
  <c r="AI161" i="20"/>
  <c r="N162" i="20"/>
  <c r="P162" i="20"/>
  <c r="Y162" i="20"/>
  <c r="Z162" i="20"/>
  <c r="AA162" i="20"/>
  <c r="AB162" i="20"/>
  <c r="AF162" i="20"/>
  <c r="AI162" i="20"/>
  <c r="N163" i="20"/>
  <c r="P163" i="20"/>
  <c r="Y163" i="20"/>
  <c r="Z163" i="20"/>
  <c r="AA163" i="20"/>
  <c r="AB163" i="20"/>
  <c r="AF163" i="20"/>
  <c r="AI163" i="20"/>
  <c r="N164" i="20"/>
  <c r="P164" i="20"/>
  <c r="Y164" i="20"/>
  <c r="Z164" i="20"/>
  <c r="AA164" i="20"/>
  <c r="AB164" i="20"/>
  <c r="AF164" i="20"/>
  <c r="AI164" i="20"/>
  <c r="N165" i="20"/>
  <c r="P165" i="20"/>
  <c r="Y165" i="20"/>
  <c r="Z165" i="20"/>
  <c r="AA165" i="20"/>
  <c r="AB165" i="20"/>
  <c r="AF165" i="20"/>
  <c r="AI165" i="20"/>
  <c r="N166" i="20"/>
  <c r="P166" i="20"/>
  <c r="Y166" i="20"/>
  <c r="Z166" i="20"/>
  <c r="AA166" i="20"/>
  <c r="AB166" i="20"/>
  <c r="AF166" i="20"/>
  <c r="AI166" i="20"/>
  <c r="N167" i="20"/>
  <c r="P167" i="20"/>
  <c r="Y167" i="20"/>
  <c r="Z167" i="20"/>
  <c r="AA167" i="20"/>
  <c r="AB167" i="20"/>
  <c r="AF167" i="20"/>
  <c r="AI167" i="20"/>
  <c r="N168" i="20"/>
  <c r="P168" i="20"/>
  <c r="Y168" i="20"/>
  <c r="Z168" i="20"/>
  <c r="AA168" i="20"/>
  <c r="AB168" i="20"/>
  <c r="AF168" i="20"/>
  <c r="AI168" i="20"/>
  <c r="N169" i="20"/>
  <c r="P169" i="20"/>
  <c r="Y169" i="20"/>
  <c r="Z169" i="20"/>
  <c r="AA169" i="20"/>
  <c r="AB169" i="20"/>
  <c r="AF169" i="20"/>
  <c r="AI169" i="20"/>
  <c r="N170" i="20"/>
  <c r="P170" i="20"/>
  <c r="Y170" i="20"/>
  <c r="Z170" i="20"/>
  <c r="AA170" i="20"/>
  <c r="AB170" i="20"/>
  <c r="AF170" i="20"/>
  <c r="AI170" i="20"/>
  <c r="N171" i="20"/>
  <c r="P171" i="20"/>
  <c r="Y171" i="20"/>
  <c r="Z171" i="20"/>
  <c r="AA171" i="20"/>
  <c r="AB171" i="20"/>
  <c r="AF171" i="20"/>
  <c r="AI171" i="20"/>
  <c r="N172" i="20"/>
  <c r="P172" i="20"/>
  <c r="Y172" i="20"/>
  <c r="Z172" i="20"/>
  <c r="AA172" i="20"/>
  <c r="AB172" i="20"/>
  <c r="AF172" i="20"/>
  <c r="AI172" i="20"/>
  <c r="N173" i="20"/>
  <c r="P173" i="20"/>
  <c r="Y173" i="20"/>
  <c r="Z173" i="20"/>
  <c r="AA173" i="20"/>
  <c r="AB173" i="20"/>
  <c r="AF173" i="20"/>
  <c r="AI173" i="20"/>
  <c r="N174" i="20"/>
  <c r="P174" i="20"/>
  <c r="Y174" i="20"/>
  <c r="Z174" i="20"/>
  <c r="AA174" i="20"/>
  <c r="AB174" i="20"/>
  <c r="AF174" i="20"/>
  <c r="AI174" i="20"/>
  <c r="N175" i="20"/>
  <c r="P175" i="20"/>
  <c r="Y175" i="20"/>
  <c r="Z175" i="20"/>
  <c r="AA175" i="20"/>
  <c r="AB175" i="20"/>
  <c r="AF175" i="20"/>
  <c r="AI175" i="20"/>
  <c r="N176" i="20"/>
  <c r="P176" i="20"/>
  <c r="Y176" i="20"/>
  <c r="Z176" i="20"/>
  <c r="AA176" i="20"/>
  <c r="AB176" i="20"/>
  <c r="AF176" i="20"/>
  <c r="AI176" i="20"/>
  <c r="N177" i="20"/>
  <c r="P177" i="20"/>
  <c r="Y177" i="20"/>
  <c r="Z177" i="20"/>
  <c r="AA177" i="20"/>
  <c r="AB177" i="20"/>
  <c r="AF177" i="20"/>
  <c r="AI177" i="20"/>
  <c r="N178" i="20"/>
  <c r="P178" i="20"/>
  <c r="Y178" i="20"/>
  <c r="Z178" i="20"/>
  <c r="AA178" i="20"/>
  <c r="AB178" i="20"/>
  <c r="AF178" i="20"/>
  <c r="AI178" i="20"/>
  <c r="N179" i="20"/>
  <c r="P179" i="20"/>
  <c r="Y179" i="20"/>
  <c r="Z179" i="20"/>
  <c r="AA179" i="20"/>
  <c r="AB179" i="20"/>
  <c r="AF179" i="20"/>
  <c r="AI179" i="20"/>
  <c r="N180" i="20"/>
  <c r="P180" i="20"/>
  <c r="Y180" i="20"/>
  <c r="Z180" i="20"/>
  <c r="AA180" i="20"/>
  <c r="AB180" i="20"/>
  <c r="AF180" i="20"/>
  <c r="AI180" i="20"/>
  <c r="N181" i="20"/>
  <c r="P181" i="20"/>
  <c r="Y181" i="20"/>
  <c r="Z181" i="20"/>
  <c r="AA181" i="20"/>
  <c r="AB181" i="20"/>
  <c r="AF181" i="20"/>
  <c r="AI181" i="20"/>
  <c r="N182" i="20"/>
  <c r="P182" i="20"/>
  <c r="Y182" i="20"/>
  <c r="Z182" i="20"/>
  <c r="AA182" i="20"/>
  <c r="AB182" i="20"/>
  <c r="AF182" i="20"/>
  <c r="AI182" i="20"/>
  <c r="N183" i="20"/>
  <c r="P183" i="20"/>
  <c r="Y183" i="20"/>
  <c r="Z183" i="20"/>
  <c r="AA183" i="20"/>
  <c r="AB183" i="20"/>
  <c r="AF183" i="20"/>
  <c r="AI183" i="20"/>
  <c r="N184" i="20"/>
  <c r="P184" i="20"/>
  <c r="Y184" i="20"/>
  <c r="Z184" i="20"/>
  <c r="AA184" i="20"/>
  <c r="AB184" i="20"/>
  <c r="AF184" i="20"/>
  <c r="AI184" i="20"/>
  <c r="N185" i="20"/>
  <c r="P185" i="20"/>
  <c r="Y185" i="20"/>
  <c r="Z185" i="20"/>
  <c r="AA185" i="20"/>
  <c r="AB185" i="20"/>
  <c r="AF185" i="20"/>
  <c r="AI185" i="20"/>
  <c r="N186" i="20"/>
  <c r="P186" i="20"/>
  <c r="Y186" i="20"/>
  <c r="Z186" i="20"/>
  <c r="AA186" i="20"/>
  <c r="AB186" i="20"/>
  <c r="AF186" i="20"/>
  <c r="AI186" i="20"/>
  <c r="N187" i="20"/>
  <c r="P187" i="20"/>
  <c r="Y187" i="20"/>
  <c r="Z187" i="20"/>
  <c r="AA187" i="20"/>
  <c r="AB187" i="20"/>
  <c r="AF187" i="20"/>
  <c r="AI187" i="20"/>
  <c r="N188" i="20"/>
  <c r="P188" i="20"/>
  <c r="Y188" i="20"/>
  <c r="Z188" i="20"/>
  <c r="AA188" i="20"/>
  <c r="AB188" i="20"/>
  <c r="AF188" i="20"/>
  <c r="AI188" i="20"/>
  <c r="N189" i="20"/>
  <c r="P189" i="20"/>
  <c r="Y189" i="20"/>
  <c r="Z189" i="20"/>
  <c r="AA189" i="20"/>
  <c r="AB189" i="20"/>
  <c r="AF189" i="20"/>
  <c r="AI189" i="20"/>
  <c r="N190" i="20"/>
  <c r="P190" i="20"/>
  <c r="Y190" i="20"/>
  <c r="Z190" i="20"/>
  <c r="AA190" i="20"/>
  <c r="AB190" i="20"/>
  <c r="AF190" i="20"/>
  <c r="AI190" i="20"/>
  <c r="N191" i="20"/>
  <c r="P191" i="20"/>
  <c r="Y191" i="20"/>
  <c r="Z191" i="20"/>
  <c r="AA191" i="20"/>
  <c r="AB191" i="20"/>
  <c r="AF191" i="20"/>
  <c r="AI191" i="20"/>
  <c r="N192" i="20"/>
  <c r="P192" i="20"/>
  <c r="Y192" i="20"/>
  <c r="Z192" i="20"/>
  <c r="AA192" i="20"/>
  <c r="AB192" i="20"/>
  <c r="AF192" i="20"/>
  <c r="AI192" i="20"/>
  <c r="N193" i="20"/>
  <c r="P193" i="20"/>
  <c r="Y193" i="20"/>
  <c r="Z193" i="20"/>
  <c r="AA193" i="20"/>
  <c r="AB193" i="20"/>
  <c r="AF193" i="20"/>
  <c r="AI193" i="20"/>
  <c r="N194" i="20"/>
  <c r="P194" i="20"/>
  <c r="Y194" i="20"/>
  <c r="Z194" i="20"/>
  <c r="AA194" i="20"/>
  <c r="AB194" i="20"/>
  <c r="AF194" i="20"/>
  <c r="AI194" i="20"/>
  <c r="N195" i="20"/>
  <c r="P195" i="20"/>
  <c r="Y195" i="20"/>
  <c r="Z195" i="20"/>
  <c r="AA195" i="20"/>
  <c r="AB195" i="20"/>
  <c r="AF195" i="20"/>
  <c r="AI195" i="20"/>
  <c r="N196" i="20"/>
  <c r="P196" i="20"/>
  <c r="Y196" i="20"/>
  <c r="Z196" i="20"/>
  <c r="AA196" i="20"/>
  <c r="AB196" i="20"/>
  <c r="AF196" i="20"/>
  <c r="AI196" i="20"/>
  <c r="N197" i="20"/>
  <c r="P197" i="20"/>
  <c r="Y197" i="20"/>
  <c r="Z197" i="20"/>
  <c r="AA197" i="20"/>
  <c r="AB197" i="20"/>
  <c r="AF197" i="20"/>
  <c r="AI197" i="20"/>
  <c r="N198" i="20"/>
  <c r="P198" i="20"/>
  <c r="Y198" i="20"/>
  <c r="Z198" i="20"/>
  <c r="AA198" i="20"/>
  <c r="AB198" i="20"/>
  <c r="AF198" i="20"/>
  <c r="AI198" i="20"/>
  <c r="N199" i="20"/>
  <c r="P199" i="20"/>
  <c r="Y199" i="20"/>
  <c r="Z199" i="20"/>
  <c r="AA199" i="20"/>
  <c r="AB199" i="20"/>
  <c r="AF199" i="20"/>
  <c r="AI199" i="20"/>
  <c r="N200" i="20"/>
  <c r="P200" i="20"/>
  <c r="Y200" i="20"/>
  <c r="Z200" i="20"/>
  <c r="AA200" i="20"/>
  <c r="AB200" i="20"/>
  <c r="AF200" i="20"/>
  <c r="AI200" i="20"/>
  <c r="B201" i="20"/>
  <c r="H201" i="20"/>
  <c r="N201" i="20"/>
  <c r="P201" i="20"/>
  <c r="Y201" i="20"/>
  <c r="Z201" i="20"/>
  <c r="AA201" i="20"/>
  <c r="AB201" i="20"/>
  <c r="AF201" i="20"/>
  <c r="AI201" i="20"/>
  <c r="A202" i="20"/>
  <c r="B202" i="20"/>
  <c r="H202" i="20"/>
  <c r="J202" i="20"/>
  <c r="N202" i="20"/>
  <c r="P202" i="20"/>
  <c r="Y202" i="20"/>
  <c r="Z202" i="20"/>
  <c r="AA202" i="20"/>
  <c r="AB202" i="20"/>
  <c r="AF202" i="20"/>
  <c r="AI202" i="20"/>
  <c r="A203" i="20"/>
  <c r="B203" i="20"/>
  <c r="H203" i="20"/>
  <c r="J203" i="20"/>
  <c r="N203" i="20"/>
  <c r="P203" i="20"/>
  <c r="Y203" i="20"/>
  <c r="Z203" i="20"/>
  <c r="AA203" i="20"/>
  <c r="AB203" i="20"/>
  <c r="AF203" i="20"/>
  <c r="AI203" i="20"/>
  <c r="A204" i="20"/>
  <c r="B204" i="20"/>
  <c r="H204" i="20"/>
  <c r="J204" i="20"/>
  <c r="N204" i="20"/>
  <c r="P204" i="20"/>
  <c r="Y204" i="20"/>
  <c r="Z204" i="20"/>
  <c r="AA204" i="20"/>
  <c r="AB204" i="20"/>
  <c r="AF204" i="20"/>
  <c r="AI204" i="20"/>
  <c r="A205" i="20"/>
  <c r="B205" i="20"/>
  <c r="H205" i="20"/>
  <c r="J205" i="20"/>
  <c r="N205" i="20"/>
  <c r="P205" i="20"/>
  <c r="Y205" i="20"/>
  <c r="Z205" i="20"/>
  <c r="AA205" i="20"/>
  <c r="AB205" i="20"/>
  <c r="AF205" i="20"/>
  <c r="AI205" i="20"/>
  <c r="A206" i="20"/>
  <c r="B206" i="20"/>
  <c r="H206" i="20"/>
  <c r="J206" i="20"/>
  <c r="N206" i="20"/>
  <c r="P206" i="20"/>
  <c r="Y206" i="20"/>
  <c r="Z206" i="20"/>
  <c r="AA206" i="20"/>
  <c r="AB206" i="20"/>
  <c r="AF206" i="20"/>
  <c r="AI206" i="20"/>
  <c r="A207" i="20"/>
  <c r="B207" i="20"/>
  <c r="H207" i="20"/>
  <c r="J207" i="20"/>
  <c r="N207" i="20"/>
  <c r="P207" i="20"/>
  <c r="Y207" i="20"/>
  <c r="Z207" i="20"/>
  <c r="AA207" i="20"/>
  <c r="AB207" i="20"/>
  <c r="AF207" i="20"/>
  <c r="AI207" i="20"/>
  <c r="A208" i="20"/>
  <c r="B208" i="20"/>
  <c r="H208" i="20"/>
  <c r="J208" i="20"/>
  <c r="N208" i="20"/>
  <c r="P208" i="20"/>
  <c r="Y208" i="20"/>
  <c r="Z208" i="20"/>
  <c r="AA208" i="20"/>
  <c r="AB208" i="20"/>
  <c r="AF208" i="20"/>
  <c r="AI208" i="20"/>
  <c r="A209" i="20"/>
  <c r="B209" i="20"/>
  <c r="H209" i="20"/>
  <c r="J209" i="20"/>
  <c r="P209" i="20"/>
  <c r="AE209" i="20"/>
  <c r="AJ209" i="20"/>
  <c r="AI209" i="20"/>
  <c r="A210" i="20"/>
  <c r="B210" i="20"/>
  <c r="H210" i="20"/>
  <c r="J210" i="20"/>
  <c r="P210" i="20"/>
  <c r="AE210" i="20"/>
  <c r="AJ210" i="20"/>
  <c r="AI210" i="20"/>
  <c r="A211" i="20"/>
  <c r="B211" i="20"/>
  <c r="H211" i="20"/>
  <c r="J211" i="20"/>
  <c r="P211" i="20"/>
  <c r="AE211" i="20"/>
  <c r="AJ211" i="20"/>
  <c r="AI211" i="20"/>
  <c r="A212" i="20"/>
  <c r="B212" i="20"/>
  <c r="H212" i="20"/>
  <c r="J212" i="20"/>
  <c r="P212" i="20"/>
  <c r="AE212" i="20"/>
  <c r="AJ212" i="20"/>
  <c r="AI212" i="20"/>
  <c r="A213" i="20"/>
  <c r="B213" i="20"/>
  <c r="H213" i="20"/>
  <c r="J213" i="20"/>
  <c r="P213" i="20"/>
  <c r="AE213" i="20"/>
  <c r="AJ213" i="20"/>
  <c r="AI213" i="20"/>
  <c r="A214" i="20"/>
  <c r="B214" i="20"/>
  <c r="H214" i="20"/>
  <c r="J214" i="20"/>
  <c r="P214" i="20"/>
  <c r="AE214" i="20"/>
  <c r="AI214" i="20"/>
  <c r="AJ214" i="20"/>
  <c r="A215" i="20"/>
  <c r="B215" i="20"/>
  <c r="H215" i="20"/>
  <c r="J215" i="20"/>
  <c r="P215" i="20"/>
  <c r="AE215" i="20"/>
  <c r="AI215" i="20"/>
  <c r="AJ215" i="20"/>
  <c r="A216" i="20"/>
  <c r="B216" i="20"/>
  <c r="H216" i="20"/>
  <c r="J216" i="20"/>
  <c r="P216" i="20"/>
  <c r="AI216" i="20"/>
  <c r="AJ216" i="20"/>
  <c r="A217" i="20"/>
  <c r="B217" i="20"/>
  <c r="H217" i="20"/>
  <c r="J217" i="20"/>
  <c r="P217" i="20"/>
  <c r="AI217" i="20"/>
  <c r="AJ217" i="20"/>
  <c r="A218" i="20"/>
  <c r="B218" i="20"/>
  <c r="H218" i="20"/>
  <c r="P218" i="20"/>
  <c r="AI218" i="20"/>
  <c r="AJ218" i="20"/>
  <c r="A219" i="20"/>
  <c r="B219" i="20"/>
  <c r="H219" i="20"/>
  <c r="P219" i="20"/>
  <c r="AI219" i="20"/>
  <c r="AJ219" i="20"/>
  <c r="A220" i="20"/>
  <c r="B220" i="20"/>
  <c r="H220" i="20"/>
  <c r="P220" i="20"/>
  <c r="AI220" i="20"/>
  <c r="AJ220" i="20"/>
  <c r="A221" i="20"/>
  <c r="B221" i="20"/>
  <c r="H221" i="20"/>
  <c r="P221" i="20"/>
  <c r="AI221" i="20"/>
  <c r="AJ221" i="20"/>
  <c r="A222" i="20"/>
  <c r="B222" i="20"/>
  <c r="H222" i="20"/>
  <c r="P222" i="20"/>
  <c r="AI222" i="20"/>
  <c r="AJ222" i="20"/>
  <c r="A223" i="20"/>
  <c r="B223" i="20"/>
  <c r="H223" i="20"/>
  <c r="P223" i="20"/>
  <c r="AI223" i="20"/>
  <c r="AJ223" i="20"/>
  <c r="A224" i="20"/>
  <c r="B224" i="20"/>
  <c r="H224" i="20"/>
  <c r="P224" i="20"/>
  <c r="AI224" i="20"/>
  <c r="AJ224" i="20"/>
  <c r="A225" i="20"/>
  <c r="B225" i="20"/>
  <c r="H225" i="20"/>
  <c r="P225" i="20"/>
  <c r="AI225" i="20"/>
  <c r="AJ225" i="20"/>
  <c r="A226" i="20"/>
  <c r="B226" i="20"/>
  <c r="H226" i="20"/>
  <c r="P226" i="20"/>
  <c r="AI226" i="20"/>
  <c r="AJ226" i="20"/>
  <c r="A227" i="20"/>
  <c r="B227" i="20"/>
  <c r="H227" i="20"/>
  <c r="P227" i="20"/>
  <c r="AI227" i="20"/>
  <c r="AJ227" i="20"/>
  <c r="A228" i="20"/>
  <c r="B228" i="20"/>
  <c r="H228" i="20"/>
  <c r="P228" i="20"/>
  <c r="AI228" i="20"/>
  <c r="AJ228" i="20"/>
  <c r="A229" i="20"/>
  <c r="B229" i="20"/>
  <c r="H229" i="20"/>
  <c r="P229" i="20"/>
  <c r="AI229" i="20"/>
  <c r="AJ229" i="20"/>
  <c r="A230" i="20"/>
  <c r="B230" i="20"/>
  <c r="H230" i="20"/>
  <c r="P230" i="20"/>
  <c r="AI230" i="20"/>
  <c r="AJ230" i="20"/>
  <c r="A231" i="20"/>
  <c r="B231" i="20"/>
  <c r="H231" i="20"/>
  <c r="P231" i="20"/>
  <c r="AI231" i="20"/>
  <c r="AJ231" i="20"/>
  <c r="A232" i="20"/>
  <c r="B232" i="20"/>
  <c r="H232" i="20"/>
  <c r="P232" i="20"/>
  <c r="AI232" i="20"/>
  <c r="AJ232" i="20"/>
  <c r="A233" i="20"/>
  <c r="B233" i="20"/>
  <c r="H233" i="20"/>
  <c r="P233" i="20"/>
  <c r="AI233" i="20"/>
  <c r="AJ233" i="20"/>
  <c r="A234" i="20"/>
  <c r="B234" i="20"/>
  <c r="H234" i="20"/>
  <c r="P234" i="20"/>
  <c r="AI234" i="20"/>
  <c r="AJ234" i="20"/>
  <c r="A235" i="20"/>
  <c r="B235" i="20"/>
  <c r="H235" i="20"/>
  <c r="P235" i="20"/>
  <c r="AI235" i="20"/>
  <c r="AJ235" i="20"/>
  <c r="A236" i="20"/>
  <c r="B236" i="20"/>
  <c r="H236" i="20"/>
  <c r="P236" i="20"/>
  <c r="AI236" i="20"/>
  <c r="AJ236" i="20"/>
  <c r="A237" i="20"/>
  <c r="B237" i="20"/>
  <c r="H237" i="20"/>
  <c r="P237" i="20"/>
  <c r="AI237" i="20"/>
  <c r="AJ237" i="20"/>
  <c r="A238" i="20"/>
  <c r="B238" i="20"/>
  <c r="H238" i="20"/>
  <c r="P238" i="20"/>
  <c r="A239" i="20"/>
  <c r="B239" i="20"/>
  <c r="H239" i="20"/>
  <c r="P239" i="20"/>
  <c r="A240" i="20"/>
  <c r="B240" i="20"/>
  <c r="H240" i="20"/>
  <c r="P240" i="20"/>
  <c r="A241" i="20"/>
  <c r="B241" i="20"/>
  <c r="H241" i="20"/>
  <c r="P241" i="20"/>
  <c r="A242" i="20"/>
  <c r="B242" i="20"/>
  <c r="H242" i="20"/>
  <c r="P242" i="20"/>
  <c r="A243" i="20"/>
  <c r="B243" i="20"/>
  <c r="P243" i="20"/>
  <c r="A244" i="20"/>
  <c r="B244" i="20"/>
  <c r="P244" i="20"/>
  <c r="A245" i="20"/>
  <c r="B245" i="20"/>
  <c r="P245" i="20"/>
  <c r="A246" i="20"/>
  <c r="B246" i="20"/>
  <c r="P246" i="20"/>
  <c r="A247" i="20"/>
  <c r="B247" i="20"/>
  <c r="P247" i="20"/>
  <c r="A248" i="20"/>
  <c r="B248" i="20"/>
  <c r="P248" i="20"/>
  <c r="A249" i="20"/>
  <c r="B249" i="20"/>
  <c r="P249" i="20"/>
  <c r="A250" i="20"/>
  <c r="B250" i="20"/>
  <c r="P250" i="20"/>
  <c r="A251" i="20"/>
  <c r="B251" i="20"/>
  <c r="P251" i="20"/>
  <c r="A252" i="20"/>
  <c r="B252" i="20"/>
  <c r="P252" i="20"/>
  <c r="A253" i="20"/>
  <c r="B253" i="20"/>
  <c r="P253" i="20"/>
  <c r="A254" i="20"/>
  <c r="B254" i="20"/>
  <c r="P254" i="20"/>
  <c r="A255" i="20"/>
  <c r="B255" i="20"/>
  <c r="P255" i="20"/>
  <c r="A256" i="20"/>
  <c r="B256" i="20"/>
  <c r="P256" i="20"/>
  <c r="A257" i="20"/>
  <c r="B257" i="20"/>
  <c r="P257" i="20"/>
  <c r="A258" i="20"/>
  <c r="B258" i="20"/>
  <c r="P258" i="20"/>
  <c r="A259" i="20"/>
  <c r="B259" i="20"/>
  <c r="P259" i="20"/>
  <c r="A260" i="20"/>
  <c r="B260" i="20"/>
  <c r="P260" i="20"/>
  <c r="A261" i="20"/>
  <c r="B261" i="20"/>
  <c r="P261" i="20"/>
  <c r="A262" i="20"/>
  <c r="B262" i="20"/>
  <c r="P262" i="20"/>
  <c r="A263" i="20"/>
  <c r="B263" i="20"/>
  <c r="P263" i="20"/>
  <c r="A264" i="20"/>
  <c r="B264" i="20"/>
  <c r="P264" i="20"/>
  <c r="A265" i="20"/>
  <c r="B265" i="20"/>
  <c r="P265" i="20"/>
  <c r="A266" i="20"/>
  <c r="B266" i="20"/>
  <c r="P266" i="20"/>
  <c r="A267" i="20"/>
  <c r="B267" i="20"/>
  <c r="P267" i="20"/>
  <c r="A268" i="20"/>
  <c r="B268" i="20"/>
  <c r="P268" i="20"/>
  <c r="A269" i="20"/>
  <c r="B269" i="20"/>
  <c r="P269" i="20"/>
  <c r="A270" i="20"/>
  <c r="B270" i="20"/>
  <c r="P270" i="20"/>
  <c r="A271" i="20"/>
  <c r="B271" i="20"/>
  <c r="P271" i="20"/>
  <c r="A272" i="20"/>
  <c r="B272" i="20"/>
  <c r="AB31" i="20"/>
  <c r="AA31" i="20"/>
  <c r="Z31" i="20"/>
  <c r="F81" i="32"/>
  <c r="R81" i="32"/>
  <c r="F81" i="31"/>
  <c r="R81" i="31"/>
  <c r="K193" i="20"/>
  <c r="AE193" i="20"/>
  <c r="K204" i="20"/>
  <c r="AE204" i="20"/>
  <c r="K160" i="20"/>
  <c r="T160" i="20"/>
  <c r="K98" i="20"/>
  <c r="T98" i="20"/>
  <c r="K36" i="20"/>
  <c r="I8" i="20"/>
  <c r="R8" i="20"/>
  <c r="K24" i="20"/>
  <c r="K171" i="20"/>
  <c r="T171" i="20"/>
  <c r="K141" i="20"/>
  <c r="AE141" i="20"/>
  <c r="K64" i="20"/>
  <c r="T64" i="20"/>
  <c r="K184" i="20"/>
  <c r="T184" i="20"/>
  <c r="K154" i="20"/>
  <c r="T154" i="20"/>
  <c r="K94" i="20"/>
  <c r="T94" i="20"/>
  <c r="K167" i="20"/>
  <c r="T167" i="20"/>
  <c r="K140" i="20"/>
  <c r="T140" i="20"/>
  <c r="K53" i="20"/>
  <c r="K183" i="20"/>
  <c r="T183" i="20"/>
  <c r="K166" i="20"/>
  <c r="T166" i="20"/>
  <c r="K152" i="20"/>
  <c r="T152" i="20"/>
  <c r="K116" i="20"/>
  <c r="AE116" i="20"/>
  <c r="K92" i="20"/>
  <c r="T92" i="20"/>
  <c r="K51" i="20"/>
  <c r="K19" i="20"/>
  <c r="T19" i="20"/>
  <c r="K206" i="20"/>
  <c r="T206" i="20"/>
  <c r="K197" i="20"/>
  <c r="AE197" i="20"/>
  <c r="K172" i="20"/>
  <c r="AE172" i="20"/>
  <c r="K162" i="20"/>
  <c r="T162" i="20"/>
  <c r="K146" i="20"/>
  <c r="T146" i="20"/>
  <c r="K112" i="20"/>
  <c r="AE112" i="20"/>
  <c r="K69" i="20"/>
  <c r="K44" i="20"/>
  <c r="K208" i="20"/>
  <c r="AE208" i="20"/>
  <c r="K203" i="20"/>
  <c r="T203" i="20"/>
  <c r="K200" i="20"/>
  <c r="T200" i="20"/>
  <c r="K188" i="20"/>
  <c r="T188" i="20"/>
  <c r="K181" i="20"/>
  <c r="AE181" i="20"/>
  <c r="K169" i="20"/>
  <c r="AE169" i="20"/>
  <c r="K164" i="20"/>
  <c r="T164" i="20"/>
  <c r="K159" i="20"/>
  <c r="T159" i="20"/>
  <c r="K151" i="20"/>
  <c r="T151" i="20"/>
  <c r="K144" i="20"/>
  <c r="T144" i="20"/>
  <c r="K134" i="20"/>
  <c r="AE134" i="20"/>
  <c r="K110" i="20"/>
  <c r="T110" i="20"/>
  <c r="K96" i="20"/>
  <c r="T96" i="20"/>
  <c r="K85" i="20"/>
  <c r="K62" i="20"/>
  <c r="T62" i="20"/>
  <c r="K34" i="20"/>
  <c r="K14" i="20"/>
  <c r="T14" i="20"/>
  <c r="K207" i="20"/>
  <c r="AE207" i="20"/>
  <c r="K202" i="20"/>
  <c r="T202" i="20"/>
  <c r="K199" i="20"/>
  <c r="AE199" i="20"/>
  <c r="K187" i="20"/>
  <c r="T187" i="20"/>
  <c r="K177" i="20"/>
  <c r="AE177" i="20"/>
  <c r="K168" i="20"/>
  <c r="T168" i="20"/>
  <c r="K163" i="20"/>
  <c r="T163" i="20"/>
  <c r="K157" i="20"/>
  <c r="AE157" i="20"/>
  <c r="K149" i="20"/>
  <c r="AE149" i="20"/>
  <c r="K143" i="20"/>
  <c r="T143" i="20"/>
  <c r="K126" i="20"/>
  <c r="AE126" i="20"/>
  <c r="K100" i="20"/>
  <c r="AE100" i="20"/>
  <c r="K71" i="20"/>
  <c r="K57" i="20"/>
  <c r="T57" i="20"/>
  <c r="K47" i="20"/>
  <c r="K27" i="20"/>
  <c r="T31" i="20"/>
  <c r="AE31" i="20"/>
  <c r="K108" i="20"/>
  <c r="K90" i="20"/>
  <c r="K73" i="20"/>
  <c r="K67" i="20"/>
  <c r="AE67" i="20"/>
  <c r="K55" i="20"/>
  <c r="K38" i="20"/>
  <c r="K13" i="20"/>
  <c r="K26" i="20"/>
  <c r="AE26" i="20"/>
  <c r="K29" i="20"/>
  <c r="K33" i="20"/>
  <c r="K35" i="20"/>
  <c r="AE35" i="20"/>
  <c r="K40" i="20"/>
  <c r="K46" i="20"/>
  <c r="K48" i="20"/>
  <c r="K60" i="20"/>
  <c r="K66" i="20"/>
  <c r="T66" i="20"/>
  <c r="K87" i="20"/>
  <c r="K89" i="20"/>
  <c r="T89" i="20"/>
  <c r="K93" i="20"/>
  <c r="T93" i="20"/>
  <c r="K95" i="20"/>
  <c r="AE95" i="20"/>
  <c r="K97" i="20"/>
  <c r="T97" i="20"/>
  <c r="K99" i="20"/>
  <c r="AE99" i="20"/>
  <c r="K102" i="20"/>
  <c r="K104" i="20"/>
  <c r="K106" i="20"/>
  <c r="K114" i="20"/>
  <c r="K118" i="20"/>
  <c r="K120" i="20"/>
  <c r="K123" i="20"/>
  <c r="K125" i="20"/>
  <c r="AE125" i="20"/>
  <c r="K128" i="20"/>
  <c r="K131" i="20"/>
  <c r="K133" i="20"/>
  <c r="AE133" i="20"/>
  <c r="K136" i="20"/>
  <c r="K139" i="20"/>
  <c r="K145" i="20"/>
  <c r="AE145" i="20"/>
  <c r="K147" i="20"/>
  <c r="K150" i="20"/>
  <c r="K156" i="20"/>
  <c r="T156" i="20"/>
  <c r="K161" i="20"/>
  <c r="AE161" i="20"/>
  <c r="K173" i="20"/>
  <c r="K175" i="20"/>
  <c r="K178" i="20"/>
  <c r="K180" i="20"/>
  <c r="T180" i="20"/>
  <c r="K185" i="20"/>
  <c r="K189" i="20"/>
  <c r="K191" i="20"/>
  <c r="K194" i="20"/>
  <c r="K196" i="20"/>
  <c r="T196" i="20"/>
  <c r="K205" i="20"/>
  <c r="T205" i="20"/>
  <c r="K15" i="20"/>
  <c r="AE15" i="20"/>
  <c r="K22" i="20"/>
  <c r="K28" i="20"/>
  <c r="K41" i="20"/>
  <c r="AE41" i="20"/>
  <c r="K43" i="20"/>
  <c r="K49" i="20"/>
  <c r="K52" i="20"/>
  <c r="K58" i="20"/>
  <c r="K68" i="20"/>
  <c r="K75" i="20"/>
  <c r="AE75" i="20"/>
  <c r="K77" i="20"/>
  <c r="T77" i="20"/>
  <c r="K79" i="20"/>
  <c r="K81" i="20"/>
  <c r="K83" i="20"/>
  <c r="AE83" i="20"/>
  <c r="K86" i="20"/>
  <c r="K88" i="20"/>
  <c r="K103" i="20"/>
  <c r="K105" i="20"/>
  <c r="K111" i="20"/>
  <c r="K115" i="20"/>
  <c r="K119" i="20"/>
  <c r="K121" i="20"/>
  <c r="AE121" i="20"/>
  <c r="K124" i="20"/>
  <c r="K127" i="20"/>
  <c r="K129" i="20"/>
  <c r="T129" i="20"/>
  <c r="K132" i="20"/>
  <c r="K135" i="20"/>
  <c r="K137" i="20"/>
  <c r="AE137" i="20"/>
  <c r="K142" i="20"/>
  <c r="K148" i="20"/>
  <c r="T148" i="20"/>
  <c r="K153" i="20"/>
  <c r="AE153" i="20"/>
  <c r="K155" i="20"/>
  <c r="K158" i="20"/>
  <c r="K165" i="20"/>
  <c r="AE165" i="20"/>
  <c r="K170" i="20"/>
  <c r="K174" i="20"/>
  <c r="K176" i="20"/>
  <c r="T176" i="20"/>
  <c r="K179" i="20"/>
  <c r="K182" i="20"/>
  <c r="K186" i="20"/>
  <c r="K190" i="20"/>
  <c r="K192" i="20"/>
  <c r="T192" i="20"/>
  <c r="K195" i="20"/>
  <c r="K198" i="20"/>
  <c r="K201" i="20"/>
  <c r="T201" i="20"/>
  <c r="K32" i="20"/>
  <c r="T32" i="20"/>
  <c r="K37" i="20"/>
  <c r="K39" i="20"/>
  <c r="T39" i="20"/>
  <c r="K42" i="20"/>
  <c r="K50" i="20"/>
  <c r="K54" i="20"/>
  <c r="K56" i="20"/>
  <c r="K59" i="20"/>
  <c r="K63" i="20"/>
  <c r="K65" i="20"/>
  <c r="K70" i="20"/>
  <c r="AE70" i="20"/>
  <c r="K72" i="20"/>
  <c r="K74" i="20"/>
  <c r="K76" i="20"/>
  <c r="K78" i="20"/>
  <c r="K80" i="20"/>
  <c r="K82" i="20"/>
  <c r="K84" i="20"/>
  <c r="K91" i="20"/>
  <c r="K101" i="20"/>
  <c r="T101" i="20"/>
  <c r="K107" i="20"/>
  <c r="K109" i="20"/>
  <c r="K113" i="20"/>
  <c r="AE113" i="20"/>
  <c r="K122" i="20"/>
  <c r="AE122" i="20"/>
  <c r="K130" i="20"/>
  <c r="AE130" i="20"/>
  <c r="K138" i="20"/>
  <c r="AE138" i="20"/>
  <c r="K17" i="20"/>
  <c r="K25" i="20"/>
  <c r="T25" i="20"/>
  <c r="K45" i="20"/>
  <c r="T45" i="20"/>
  <c r="K61" i="20"/>
  <c r="K117" i="20"/>
  <c r="AE117" i="20"/>
  <c r="AT30" i="20"/>
  <c r="AZ30" i="20"/>
  <c r="AT22" i="20"/>
  <c r="AT14" i="20"/>
  <c r="N26" i="19"/>
  <c r="O27" i="19"/>
  <c r="N28" i="19"/>
  <c r="BB20" i="20"/>
  <c r="AY20" i="20"/>
  <c r="AY28" i="20"/>
  <c r="BB19" i="20"/>
  <c r="AY19" i="20"/>
  <c r="AY27" i="20"/>
  <c r="AY18" i="20"/>
  <c r="AY26" i="20"/>
  <c r="N8" i="19"/>
  <c r="N6" i="19"/>
  <c r="O7" i="19"/>
  <c r="N7" i="19"/>
  <c r="O8" i="19"/>
  <c r="J8" i="20"/>
  <c r="K30" i="20"/>
  <c r="K23" i="20"/>
  <c r="K21" i="20"/>
  <c r="K18" i="20"/>
  <c r="K11" i="20"/>
  <c r="O12" i="19"/>
  <c r="K20" i="20"/>
  <c r="K16" i="20"/>
  <c r="K12" i="20"/>
  <c r="K10" i="20"/>
  <c r="K9" i="20"/>
  <c r="T9" i="20"/>
  <c r="AM9" i="20"/>
  <c r="K8" i="20"/>
  <c r="O13" i="19"/>
  <c r="N27" i="19"/>
  <c r="O28" i="19"/>
  <c r="S8" i="20"/>
  <c r="AD8" i="20"/>
  <c r="T34" i="20"/>
  <c r="AB34" i="20"/>
  <c r="Y34" i="20"/>
  <c r="Z34" i="20"/>
  <c r="AA34" i="20"/>
  <c r="T193" i="20"/>
  <c r="T204" i="20"/>
  <c r="F82" i="31"/>
  <c r="R82" i="31"/>
  <c r="F82" i="32"/>
  <c r="R82" i="32"/>
  <c r="AE59" i="20"/>
  <c r="Z59" i="20"/>
  <c r="AA59" i="20"/>
  <c r="AB59" i="20"/>
  <c r="Y59" i="20"/>
  <c r="Z56" i="20"/>
  <c r="AA56" i="20"/>
  <c r="AB56" i="20"/>
  <c r="Y56" i="20"/>
  <c r="AE53" i="20"/>
  <c r="Z53" i="20"/>
  <c r="AA53" i="20"/>
  <c r="AB53" i="20"/>
  <c r="Y53" i="20"/>
  <c r="T44" i="20"/>
  <c r="Z44" i="20"/>
  <c r="AA44" i="20"/>
  <c r="AB44" i="20"/>
  <c r="Y44" i="20"/>
  <c r="Z40" i="20"/>
  <c r="AA40" i="20"/>
  <c r="AB40" i="20"/>
  <c r="Y40" i="20"/>
  <c r="T36" i="20"/>
  <c r="Z36" i="20"/>
  <c r="AA36" i="20"/>
  <c r="AB36" i="20"/>
  <c r="Y36" i="20"/>
  <c r="AE33" i="20"/>
  <c r="Z33" i="20"/>
  <c r="AA33" i="20"/>
  <c r="AB33" i="20"/>
  <c r="Y33" i="20"/>
  <c r="T29" i="20"/>
  <c r="Z29" i="20"/>
  <c r="AA29" i="20"/>
  <c r="AB29" i="20"/>
  <c r="Y29" i="20"/>
  <c r="T27" i="20"/>
  <c r="Z27" i="20"/>
  <c r="AA27" i="20"/>
  <c r="AB27" i="20"/>
  <c r="Y27" i="20"/>
  <c r="T24" i="20"/>
  <c r="Z24" i="20"/>
  <c r="AA24" i="20"/>
  <c r="AB24" i="20"/>
  <c r="Y24" i="20"/>
  <c r="Z22" i="20"/>
  <c r="AA22" i="20"/>
  <c r="AB22" i="20"/>
  <c r="Y22" i="20"/>
  <c r="AE98" i="20"/>
  <c r="AE160" i="20"/>
  <c r="AE94" i="20"/>
  <c r="T13" i="20"/>
  <c r="Z13" i="20"/>
  <c r="AA13" i="20"/>
  <c r="AB13" i="20"/>
  <c r="Y13" i="20"/>
  <c r="AE36" i="20"/>
  <c r="AB28" i="20"/>
  <c r="Y28" i="20"/>
  <c r="AA28" i="20"/>
  <c r="Z28" i="20"/>
  <c r="T161" i="20"/>
  <c r="AE48" i="20"/>
  <c r="Z48" i="20"/>
  <c r="AA48" i="20"/>
  <c r="Y48" i="20"/>
  <c r="AB48" i="20"/>
  <c r="Z47" i="20"/>
  <c r="AA47" i="20"/>
  <c r="Y47" i="20"/>
  <c r="AB47" i="20"/>
  <c r="AE51" i="20"/>
  <c r="Z51" i="20"/>
  <c r="AA51" i="20"/>
  <c r="Y51" i="20"/>
  <c r="AB51" i="20"/>
  <c r="AE184" i="20"/>
  <c r="AE24" i="20"/>
  <c r="AE140" i="20"/>
  <c r="AA50" i="20"/>
  <c r="AB50" i="20"/>
  <c r="Y50" i="20"/>
  <c r="Z50" i="20"/>
  <c r="AE46" i="20"/>
  <c r="AA46" i="20"/>
  <c r="Y46" i="20"/>
  <c r="Z46" i="20"/>
  <c r="AB46" i="20"/>
  <c r="S9" i="20"/>
  <c r="AD9" i="20"/>
  <c r="I9" i="20"/>
  <c r="F9" i="20"/>
  <c r="R9" i="20"/>
  <c r="AA60" i="20"/>
  <c r="AB60" i="20"/>
  <c r="Y60" i="20"/>
  <c r="Z60" i="20"/>
  <c r="AE171" i="20"/>
  <c r="T53" i="20"/>
  <c r="T85" i="20"/>
  <c r="AA85" i="20"/>
  <c r="AB85" i="20"/>
  <c r="Y85" i="20"/>
  <c r="Z85" i="20"/>
  <c r="T207" i="20"/>
  <c r="T81" i="20"/>
  <c r="AB81" i="20"/>
  <c r="Y81" i="20"/>
  <c r="Z81" i="20"/>
  <c r="AA81" i="20"/>
  <c r="AE79" i="20"/>
  <c r="AA79" i="20"/>
  <c r="AB79" i="20"/>
  <c r="Y79" i="20"/>
  <c r="Z79" i="20"/>
  <c r="AE71" i="20"/>
  <c r="AA71" i="20"/>
  <c r="AB71" i="20"/>
  <c r="Y71" i="20"/>
  <c r="Z71" i="20"/>
  <c r="AE101" i="20"/>
  <c r="AE154" i="20"/>
  <c r="AA76" i="20"/>
  <c r="AB76" i="20"/>
  <c r="Z76" i="20"/>
  <c r="Y76" i="20"/>
  <c r="AA73" i="20"/>
  <c r="AB73" i="20"/>
  <c r="Z73" i="20"/>
  <c r="Y73" i="20"/>
  <c r="T69" i="20"/>
  <c r="AA69" i="20"/>
  <c r="Z69" i="20"/>
  <c r="AB69" i="20"/>
  <c r="Y69" i="20"/>
  <c r="T65" i="20"/>
  <c r="AA65" i="20"/>
  <c r="AB65" i="20"/>
  <c r="Z65" i="20"/>
  <c r="Y65" i="20"/>
  <c r="AE62" i="20"/>
  <c r="AA62" i="20"/>
  <c r="Y62" i="20"/>
  <c r="AB62" i="20"/>
  <c r="Z62" i="20"/>
  <c r="AE188" i="20"/>
  <c r="T58" i="20"/>
  <c r="AA58" i="20"/>
  <c r="AB58" i="20"/>
  <c r="Z58" i="20"/>
  <c r="Y58" i="20"/>
  <c r="AE166" i="20"/>
  <c r="AA55" i="20"/>
  <c r="Y55" i="20"/>
  <c r="AB55" i="20"/>
  <c r="Z55" i="20"/>
  <c r="AE64" i="20"/>
  <c r="AE167" i="20"/>
  <c r="T15" i="20"/>
  <c r="T141" i="20"/>
  <c r="Z52" i="20"/>
  <c r="AA52" i="20"/>
  <c r="Y52" i="20"/>
  <c r="AB52" i="20"/>
  <c r="T49" i="20"/>
  <c r="Z49" i="20"/>
  <c r="AB49" i="20"/>
  <c r="AA49" i="20"/>
  <c r="Y49" i="20"/>
  <c r="AE159" i="20"/>
  <c r="T197" i="20"/>
  <c r="T112" i="20"/>
  <c r="T67" i="20"/>
  <c r="AE183" i="20"/>
  <c r="Z37" i="20"/>
  <c r="AA37" i="20"/>
  <c r="AB37" i="20"/>
  <c r="Y37" i="20"/>
  <c r="AL9" i="20"/>
  <c r="Z38" i="20"/>
  <c r="AB38" i="20"/>
  <c r="AA38" i="20"/>
  <c r="Y38" i="20"/>
  <c r="AE192" i="20"/>
  <c r="T172" i="20"/>
  <c r="T83" i="20"/>
  <c r="AE129" i="20"/>
  <c r="AE13" i="20"/>
  <c r="AE81" i="20"/>
  <c r="AE156" i="20"/>
  <c r="AE176" i="20"/>
  <c r="AE27" i="20"/>
  <c r="T116" i="20"/>
  <c r="AE93" i="20"/>
  <c r="T134" i="20"/>
  <c r="T71" i="20"/>
  <c r="AB11" i="20"/>
  <c r="Y11" i="20"/>
  <c r="Z11" i="20"/>
  <c r="AA11" i="20"/>
  <c r="AE206" i="20"/>
  <c r="AE187" i="20"/>
  <c r="AE146" i="20"/>
  <c r="AE32" i="20"/>
  <c r="T145" i="20"/>
  <c r="AB10" i="20"/>
  <c r="Y10" i="20"/>
  <c r="AA10" i="20"/>
  <c r="Z10" i="20"/>
  <c r="AE152" i="20"/>
  <c r="T51" i="20"/>
  <c r="AE162" i="20"/>
  <c r="AE44" i="20"/>
  <c r="AE69" i="20"/>
  <c r="AE180" i="20"/>
  <c r="AE19" i="20"/>
  <c r="AE66" i="20"/>
  <c r="T149" i="20"/>
  <c r="AE203" i="20"/>
  <c r="AE92" i="20"/>
  <c r="AE39" i="20"/>
  <c r="T48" i="20"/>
  <c r="T199" i="20"/>
  <c r="AE205" i="20"/>
  <c r="T46" i="20"/>
  <c r="T169" i="20"/>
  <c r="T126" i="20"/>
  <c r="AE202" i="20"/>
  <c r="AE85" i="20"/>
  <c r="AE148" i="20"/>
  <c r="AE49" i="20"/>
  <c r="T177" i="20"/>
  <c r="T181" i="20"/>
  <c r="T70" i="20"/>
  <c r="AK9" i="20"/>
  <c r="AE89" i="20"/>
  <c r="T117" i="20"/>
  <c r="T79" i="20"/>
  <c r="AE151" i="20"/>
  <c r="AE168" i="20"/>
  <c r="AE143" i="20"/>
  <c r="T113" i="20"/>
  <c r="T99" i="20"/>
  <c r="T41" i="20"/>
  <c r="AE29" i="20"/>
  <c r="T125" i="20"/>
  <c r="T33" i="20"/>
  <c r="AE57" i="20"/>
  <c r="T137" i="20"/>
  <c r="AE58" i="20"/>
  <c r="AE110" i="20"/>
  <c r="T208" i="20"/>
  <c r="Z15" i="20"/>
  <c r="Y15" i="20"/>
  <c r="AA15" i="20"/>
  <c r="AB15" i="20"/>
  <c r="A8" i="20"/>
  <c r="T133" i="20"/>
  <c r="AE164" i="20"/>
  <c r="AE196" i="20"/>
  <c r="AE96" i="20"/>
  <c r="T47" i="20"/>
  <c r="AE47" i="20"/>
  <c r="AE9" i="20"/>
  <c r="AJ9" i="20"/>
  <c r="AE97" i="20"/>
  <c r="T121" i="20"/>
  <c r="AE200" i="20"/>
  <c r="T138" i="20"/>
  <c r="T153" i="20"/>
  <c r="AE34" i="20"/>
  <c r="T100" i="20"/>
  <c r="AE163" i="20"/>
  <c r="AE77" i="20"/>
  <c r="AE144" i="20"/>
  <c r="AE14" i="20"/>
  <c r="AE65" i="20"/>
  <c r="T95" i="20"/>
  <c r="T157" i="20"/>
  <c r="T26" i="20"/>
  <c r="AE45" i="20"/>
  <c r="T130" i="20"/>
  <c r="T59" i="20"/>
  <c r="T61" i="20"/>
  <c r="AE61" i="20"/>
  <c r="T109" i="20"/>
  <c r="AE109" i="20"/>
  <c r="AE84" i="20"/>
  <c r="T84" i="20"/>
  <c r="T76" i="20"/>
  <c r="AE76" i="20"/>
  <c r="T54" i="20"/>
  <c r="AE54" i="20"/>
  <c r="AE37" i="20"/>
  <c r="T37" i="20"/>
  <c r="T195" i="20"/>
  <c r="AE195" i="20"/>
  <c r="AE182" i="20"/>
  <c r="T182" i="20"/>
  <c r="AE170" i="20"/>
  <c r="T170" i="20"/>
  <c r="AE135" i="20"/>
  <c r="T135" i="20"/>
  <c r="T124" i="20"/>
  <c r="AE124" i="20"/>
  <c r="AE111" i="20"/>
  <c r="T111" i="20"/>
  <c r="T86" i="20"/>
  <c r="AE86" i="20"/>
  <c r="AE52" i="20"/>
  <c r="T52" i="20"/>
  <c r="AE28" i="20"/>
  <c r="T28" i="20"/>
  <c r="AE185" i="20"/>
  <c r="T185" i="20"/>
  <c r="AE173" i="20"/>
  <c r="T173" i="20"/>
  <c r="T147" i="20"/>
  <c r="AE147" i="20"/>
  <c r="T123" i="20"/>
  <c r="AE123" i="20"/>
  <c r="AE106" i="20"/>
  <c r="T106" i="20"/>
  <c r="AE87" i="20"/>
  <c r="T87" i="20"/>
  <c r="AE55" i="20"/>
  <c r="T55" i="20"/>
  <c r="AE107" i="20"/>
  <c r="T107" i="20"/>
  <c r="T82" i="20"/>
  <c r="AE82" i="20"/>
  <c r="T74" i="20"/>
  <c r="AE74" i="20"/>
  <c r="AE63" i="20"/>
  <c r="T63" i="20"/>
  <c r="T50" i="20"/>
  <c r="AE50" i="20"/>
  <c r="T179" i="20"/>
  <c r="AE179" i="20"/>
  <c r="T132" i="20"/>
  <c r="AE132" i="20"/>
  <c r="T105" i="20"/>
  <c r="AE105" i="20"/>
  <c r="AE22" i="20"/>
  <c r="T22" i="20"/>
  <c r="T194" i="20"/>
  <c r="AE194" i="20"/>
  <c r="T131" i="20"/>
  <c r="AE131" i="20"/>
  <c r="T120" i="20"/>
  <c r="AE120" i="20"/>
  <c r="AE104" i="20"/>
  <c r="T104" i="20"/>
  <c r="T40" i="20"/>
  <c r="AE40" i="20"/>
  <c r="T80" i="20"/>
  <c r="AE80" i="20"/>
  <c r="T72" i="20"/>
  <c r="AE72" i="20"/>
  <c r="T42" i="20"/>
  <c r="AE42" i="20"/>
  <c r="T190" i="20"/>
  <c r="AE190" i="20"/>
  <c r="AE158" i="20"/>
  <c r="T158" i="20"/>
  <c r="AE142" i="20"/>
  <c r="T142" i="20"/>
  <c r="T119" i="20"/>
  <c r="AE119" i="20"/>
  <c r="AE103" i="20"/>
  <c r="T103" i="20"/>
  <c r="AE68" i="20"/>
  <c r="T68" i="20"/>
  <c r="AE43" i="20"/>
  <c r="T43" i="20"/>
  <c r="T191" i="20"/>
  <c r="AE191" i="20"/>
  <c r="T178" i="20"/>
  <c r="AE178" i="20"/>
  <c r="AE139" i="20"/>
  <c r="T139" i="20"/>
  <c r="T128" i="20"/>
  <c r="AE128" i="20"/>
  <c r="AE118" i="20"/>
  <c r="T118" i="20"/>
  <c r="T102" i="20"/>
  <c r="AE102" i="20"/>
  <c r="AE60" i="20"/>
  <c r="T60" i="20"/>
  <c r="T73" i="20"/>
  <c r="AE73" i="20"/>
  <c r="T108" i="20"/>
  <c r="AE108" i="20"/>
  <c r="T35" i="20"/>
  <c r="AE201" i="20"/>
  <c r="AE25" i="20"/>
  <c r="T122" i="20"/>
  <c r="T165" i="20"/>
  <c r="T75" i="20"/>
  <c r="T17" i="20"/>
  <c r="AE17" i="20"/>
  <c r="AE91" i="20"/>
  <c r="T91" i="20"/>
  <c r="T78" i="20"/>
  <c r="AE78" i="20"/>
  <c r="T56" i="20"/>
  <c r="AE56" i="20"/>
  <c r="AE198" i="20"/>
  <c r="T198" i="20"/>
  <c r="AE186" i="20"/>
  <c r="T186" i="20"/>
  <c r="T174" i="20"/>
  <c r="AE174" i="20"/>
  <c r="T155" i="20"/>
  <c r="AE155" i="20"/>
  <c r="AE127" i="20"/>
  <c r="T127" i="20"/>
  <c r="AE115" i="20"/>
  <c r="T115" i="20"/>
  <c r="AE88" i="20"/>
  <c r="T88" i="20"/>
  <c r="AE189" i="20"/>
  <c r="T189" i="20"/>
  <c r="T175" i="20"/>
  <c r="AE175" i="20"/>
  <c r="AE150" i="20"/>
  <c r="T150" i="20"/>
  <c r="T136" i="20"/>
  <c r="AE136" i="20"/>
  <c r="AE114" i="20"/>
  <c r="T114" i="20"/>
  <c r="T38" i="20"/>
  <c r="AE38" i="20"/>
  <c r="T90" i="20"/>
  <c r="AE90" i="20"/>
  <c r="Y21" i="20"/>
  <c r="Z21" i="20"/>
  <c r="AA21" i="20"/>
  <c r="AB21" i="20"/>
  <c r="Y30" i="20"/>
  <c r="Z30" i="20"/>
  <c r="AA30" i="20"/>
  <c r="AB30" i="20"/>
  <c r="N11" i="20"/>
  <c r="P11" i="20"/>
  <c r="BB27" i="20"/>
  <c r="BB28" i="20"/>
  <c r="BA20" i="20"/>
  <c r="BA28" i="20"/>
  <c r="Y23" i="20"/>
  <c r="Z23" i="20"/>
  <c r="AA23" i="20"/>
  <c r="AB23" i="20"/>
  <c r="Y20" i="20"/>
  <c r="Z20" i="20"/>
  <c r="AA20" i="20"/>
  <c r="AB20" i="20"/>
  <c r="Y18" i="20"/>
  <c r="Z18" i="20"/>
  <c r="AA18" i="20"/>
  <c r="AB18" i="20"/>
  <c r="Y16" i="20"/>
  <c r="Z16" i="20"/>
  <c r="AA16" i="20"/>
  <c r="AB16" i="20"/>
  <c r="Y12" i="20"/>
  <c r="Z12" i="20"/>
  <c r="AA12" i="20"/>
  <c r="AB12" i="20"/>
  <c r="AZ22" i="20"/>
  <c r="B8" i="20"/>
  <c r="H8" i="20"/>
  <c r="AE16" i="20"/>
  <c r="T16" i="20"/>
  <c r="T20" i="20"/>
  <c r="AE20" i="20"/>
  <c r="T11" i="20"/>
  <c r="BB18" i="20"/>
  <c r="BB26" i="20"/>
  <c r="AE11" i="20"/>
  <c r="T8" i="20"/>
  <c r="AE8" i="20"/>
  <c r="AJ8" i="20"/>
  <c r="AE21" i="20"/>
  <c r="T21" i="20"/>
  <c r="AE30" i="20"/>
  <c r="T30" i="20"/>
  <c r="AE10" i="20"/>
  <c r="T10" i="20"/>
  <c r="T12" i="20"/>
  <c r="AE12" i="20"/>
  <c r="T18" i="20"/>
  <c r="AE18" i="20"/>
  <c r="AE23" i="20"/>
  <c r="T23" i="20"/>
  <c r="F83" i="32"/>
  <c r="R83" i="32"/>
  <c r="F83" i="31"/>
  <c r="R83" i="31"/>
  <c r="I10" i="20"/>
  <c r="J10" i="20"/>
  <c r="F10" i="20"/>
  <c r="R10" i="20"/>
  <c r="X6" i="20"/>
  <c r="U6" i="20"/>
  <c r="V6" i="20"/>
  <c r="V8" i="20"/>
  <c r="V9" i="20"/>
  <c r="V10" i="20"/>
  <c r="S11" i="20"/>
  <c r="AD11" i="20"/>
  <c r="H9" i="20"/>
  <c r="S10" i="20"/>
  <c r="AD10" i="20"/>
  <c r="AZ20" i="20"/>
  <c r="AZ28" i="20"/>
  <c r="J9" i="20"/>
  <c r="A9" i="20"/>
  <c r="A10" i="20"/>
  <c r="B9" i="20"/>
  <c r="W6" i="20"/>
  <c r="BA19" i="20"/>
  <c r="BA18" i="20"/>
  <c r="AK8" i="20"/>
  <c r="AM8" i="20"/>
  <c r="AL8" i="20"/>
  <c r="F84" i="31"/>
  <c r="R84" i="31"/>
  <c r="F84" i="32"/>
  <c r="R84" i="32"/>
  <c r="H10" i="20"/>
  <c r="B10" i="20"/>
  <c r="I11" i="20"/>
  <c r="F11" i="20"/>
  <c r="R11" i="20"/>
  <c r="BA26" i="20"/>
  <c r="AZ18" i="20"/>
  <c r="AZ26" i="20"/>
  <c r="BA27" i="20"/>
  <c r="AZ19" i="20"/>
  <c r="AZ27" i="20"/>
  <c r="M8" i="20"/>
  <c r="Q9" i="20"/>
  <c r="V11" i="20"/>
  <c r="V12" i="20"/>
  <c r="F85" i="32"/>
  <c r="R85" i="32"/>
  <c r="F85" i="31"/>
  <c r="R85" i="31"/>
  <c r="A11" i="20"/>
  <c r="J11" i="20"/>
  <c r="I12" i="20"/>
  <c r="F12" i="20"/>
  <c r="R12" i="20"/>
  <c r="S12" i="20"/>
  <c r="AD12" i="20"/>
  <c r="H11" i="20"/>
  <c r="B11" i="20"/>
  <c r="AL10" i="20"/>
  <c r="AM10" i="20"/>
  <c r="AK10" i="20"/>
  <c r="G28" i="19"/>
  <c r="G27" i="19"/>
  <c r="G23" i="19"/>
  <c r="G22" i="19"/>
  <c r="G18" i="19"/>
  <c r="G17" i="19"/>
  <c r="G13" i="19"/>
  <c r="G12" i="19"/>
  <c r="M10" i="20"/>
  <c r="M9" i="20"/>
  <c r="Q10" i="20"/>
  <c r="V13" i="20"/>
  <c r="G33" i="19"/>
  <c r="G32" i="19"/>
  <c r="F86" i="31"/>
  <c r="R86" i="31"/>
  <c r="F86" i="32"/>
  <c r="R86" i="32"/>
  <c r="J12" i="20"/>
  <c r="A12" i="20"/>
  <c r="I13" i="20"/>
  <c r="F13" i="20"/>
  <c r="R13" i="20"/>
  <c r="S13" i="20"/>
  <c r="AD13" i="20"/>
  <c r="H12" i="20"/>
  <c r="B12" i="20"/>
  <c r="AL11" i="20"/>
  <c r="AK11" i="20"/>
  <c r="AM11" i="20"/>
  <c r="V14" i="20"/>
  <c r="V15" i="20"/>
  <c r="V16" i="20"/>
  <c r="V17" i="20"/>
  <c r="Q11" i="20"/>
  <c r="M11" i="20"/>
  <c r="F87" i="32"/>
  <c r="R87" i="32"/>
  <c r="F87" i="31"/>
  <c r="R87" i="31"/>
  <c r="I14" i="20"/>
  <c r="F14" i="20"/>
  <c r="R14" i="20"/>
  <c r="S14" i="20"/>
  <c r="AD14" i="20"/>
  <c r="J13" i="20"/>
  <c r="A13" i="20"/>
  <c r="B13" i="20"/>
  <c r="H13" i="20"/>
  <c r="AM12" i="20"/>
  <c r="AK12" i="20"/>
  <c r="AL12" i="20"/>
  <c r="Q12" i="20"/>
  <c r="V18" i="20"/>
  <c r="V19" i="20"/>
  <c r="L26" i="26"/>
  <c r="L26" i="19"/>
  <c r="L27" i="26"/>
  <c r="L27" i="19"/>
  <c r="L28" i="26"/>
  <c r="L28" i="19"/>
  <c r="M12" i="20"/>
  <c r="F88" i="31"/>
  <c r="R88" i="31"/>
  <c r="F88" i="32"/>
  <c r="R88" i="32"/>
  <c r="U8" i="27"/>
  <c r="H14" i="20"/>
  <c r="B14" i="20"/>
  <c r="I15" i="20"/>
  <c r="F15" i="20"/>
  <c r="R15" i="20"/>
  <c r="S15" i="20"/>
  <c r="AD15" i="20"/>
  <c r="A14" i="20"/>
  <c r="J14" i="20"/>
  <c r="M14" i="20"/>
  <c r="AL13" i="20"/>
  <c r="AK13" i="20"/>
  <c r="AM13" i="20"/>
  <c r="V20" i="20"/>
  <c r="Q13" i="20"/>
  <c r="M28" i="19"/>
  <c r="M27" i="19"/>
  <c r="U6" i="27"/>
  <c r="M28" i="26"/>
  <c r="M27" i="26"/>
  <c r="M13" i="20"/>
  <c r="F197" i="31"/>
  <c r="R197" i="31"/>
  <c r="F201" i="33"/>
  <c r="F89" i="32"/>
  <c r="R89" i="32"/>
  <c r="F89" i="31"/>
  <c r="R89" i="31"/>
  <c r="I16" i="20"/>
  <c r="F16" i="20"/>
  <c r="R16" i="20"/>
  <c r="S16" i="20"/>
  <c r="AD16" i="20"/>
  <c r="J15" i="20"/>
  <c r="A15" i="20"/>
  <c r="H15" i="20"/>
  <c r="B15" i="20"/>
  <c r="AM16" i="20"/>
  <c r="AL15" i="20"/>
  <c r="AK15" i="20"/>
  <c r="AL16" i="20"/>
  <c r="AM14" i="20"/>
  <c r="AL14" i="20"/>
  <c r="AK14" i="20"/>
  <c r="Q14" i="20"/>
  <c r="V21" i="20"/>
  <c r="V22" i="20"/>
  <c r="V23" i="20"/>
  <c r="AK16" i="20"/>
  <c r="F175" i="31"/>
  <c r="R175" i="31"/>
  <c r="F186" i="32"/>
  <c r="R186" i="32"/>
  <c r="F186" i="33"/>
  <c r="R186" i="33"/>
  <c r="F201" i="29"/>
  <c r="F179" i="32"/>
  <c r="R179" i="32"/>
  <c r="F183" i="32"/>
  <c r="R183" i="32"/>
  <c r="F182" i="31"/>
  <c r="R182" i="31"/>
  <c r="F178" i="31"/>
  <c r="R178" i="31"/>
  <c r="F185" i="33"/>
  <c r="R185" i="33"/>
  <c r="F181" i="31"/>
  <c r="R181" i="31"/>
  <c r="F198" i="33"/>
  <c r="R198" i="33"/>
  <c r="F194" i="32"/>
  <c r="R194" i="32"/>
  <c r="F188" i="29"/>
  <c r="R188" i="29"/>
  <c r="F198" i="32"/>
  <c r="R198" i="32"/>
  <c r="F175" i="32"/>
  <c r="R175" i="32"/>
  <c r="F192" i="33"/>
  <c r="R192" i="33"/>
  <c r="F192" i="31"/>
  <c r="R192" i="31"/>
  <c r="F199" i="32"/>
  <c r="R199" i="32"/>
  <c r="F194" i="29"/>
  <c r="R194" i="29"/>
  <c r="F185" i="32"/>
  <c r="R185" i="32"/>
  <c r="F196" i="33"/>
  <c r="R196" i="33"/>
  <c r="F199" i="29"/>
  <c r="R199" i="29"/>
  <c r="F193" i="33"/>
  <c r="R193" i="33"/>
  <c r="F185" i="29"/>
  <c r="R185" i="29"/>
  <c r="F180" i="29"/>
  <c r="R180" i="29"/>
  <c r="F196" i="31"/>
  <c r="R196" i="31"/>
  <c r="F186" i="31"/>
  <c r="R186" i="31"/>
  <c r="F194" i="31"/>
  <c r="R194" i="31"/>
  <c r="F193" i="32"/>
  <c r="R193" i="32"/>
  <c r="F191" i="32"/>
  <c r="R191" i="32"/>
  <c r="F189" i="29"/>
  <c r="R189" i="29"/>
  <c r="F189" i="31"/>
  <c r="R189" i="31"/>
  <c r="F175" i="29"/>
  <c r="R175" i="29"/>
  <c r="F201" i="32"/>
  <c r="F197" i="32"/>
  <c r="R197" i="32"/>
  <c r="F188" i="32"/>
  <c r="R188" i="32"/>
  <c r="F192" i="29"/>
  <c r="R192" i="29"/>
  <c r="F182" i="29"/>
  <c r="R182" i="29"/>
  <c r="F188" i="31"/>
  <c r="R188" i="31"/>
  <c r="F198" i="29"/>
  <c r="R198" i="29"/>
  <c r="F190" i="32"/>
  <c r="R190" i="32"/>
  <c r="F183" i="29"/>
  <c r="R183" i="29"/>
  <c r="F183" i="31"/>
  <c r="R183" i="31"/>
  <c r="F176" i="29"/>
  <c r="R176" i="29"/>
  <c r="F191" i="33"/>
  <c r="R191" i="33"/>
  <c r="F200" i="29"/>
  <c r="R200" i="29"/>
  <c r="F187" i="32"/>
  <c r="R187" i="32"/>
  <c r="F188" i="33"/>
  <c r="R188" i="33"/>
  <c r="F185" i="31"/>
  <c r="R185" i="31"/>
  <c r="F178" i="32"/>
  <c r="R178" i="32"/>
  <c r="F190" i="31"/>
  <c r="R190" i="31"/>
  <c r="F176" i="31"/>
  <c r="R176" i="31"/>
  <c r="F199" i="31"/>
  <c r="R199" i="31"/>
  <c r="F184" i="31"/>
  <c r="R184" i="31"/>
  <c r="F179" i="31"/>
  <c r="R179" i="31"/>
  <c r="F181" i="29"/>
  <c r="R181" i="29"/>
  <c r="F200" i="33"/>
  <c r="R200" i="33"/>
  <c r="F195" i="29"/>
  <c r="R195" i="29"/>
  <c r="F189" i="33"/>
  <c r="R189" i="33"/>
  <c r="F193" i="31"/>
  <c r="R193" i="31"/>
  <c r="F177" i="29"/>
  <c r="R177" i="29"/>
  <c r="F195" i="33"/>
  <c r="R195" i="33"/>
  <c r="F181" i="32"/>
  <c r="R181" i="32"/>
  <c r="F190" i="29"/>
  <c r="R190" i="29"/>
  <c r="F195" i="32"/>
  <c r="R195" i="32"/>
  <c r="F199" i="33"/>
  <c r="R199" i="33"/>
  <c r="F184" i="32"/>
  <c r="R184" i="32"/>
  <c r="F193" i="29"/>
  <c r="R193" i="29"/>
  <c r="F180" i="31"/>
  <c r="R180" i="31"/>
  <c r="F191" i="31"/>
  <c r="R191" i="31"/>
  <c r="F187" i="31"/>
  <c r="R187" i="31"/>
  <c r="F200" i="32"/>
  <c r="R200" i="32"/>
  <c r="F196" i="29"/>
  <c r="R196" i="29"/>
  <c r="F191" i="29"/>
  <c r="R191" i="29"/>
  <c r="F184" i="29"/>
  <c r="R184" i="29"/>
  <c r="F179" i="29"/>
  <c r="R179" i="29"/>
  <c r="F177" i="32"/>
  <c r="R177" i="32"/>
  <c r="F187" i="29"/>
  <c r="R187" i="29"/>
  <c r="F182" i="32"/>
  <c r="R182" i="32"/>
  <c r="F187" i="33"/>
  <c r="R187" i="33"/>
  <c r="F197" i="29"/>
  <c r="R197" i="29"/>
  <c r="F178" i="29"/>
  <c r="R178" i="29"/>
  <c r="F186" i="29"/>
  <c r="R186" i="29"/>
  <c r="F194" i="33"/>
  <c r="R194" i="33"/>
  <c r="F177" i="31"/>
  <c r="R177" i="31"/>
  <c r="F180" i="32"/>
  <c r="R180" i="32"/>
  <c r="F195" i="31"/>
  <c r="R195" i="31"/>
  <c r="F190" i="33"/>
  <c r="R190" i="33"/>
  <c r="F189" i="32"/>
  <c r="R189" i="32"/>
  <c r="F192" i="32"/>
  <c r="R192" i="32"/>
  <c r="F196" i="32"/>
  <c r="R196" i="32"/>
  <c r="F198" i="31"/>
  <c r="R198" i="31"/>
  <c r="F197" i="33"/>
  <c r="R197" i="33"/>
  <c r="F201" i="31"/>
  <c r="F176" i="32"/>
  <c r="R176" i="32"/>
  <c r="F200" i="31"/>
  <c r="R200" i="31"/>
  <c r="F90" i="31"/>
  <c r="R90" i="31"/>
  <c r="F90" i="32"/>
  <c r="R90" i="32"/>
  <c r="AM15" i="20"/>
  <c r="M15" i="20"/>
  <c r="H16" i="20"/>
  <c r="B16" i="20"/>
  <c r="I17" i="20"/>
  <c r="F17" i="20"/>
  <c r="R17" i="20"/>
  <c r="S17" i="20"/>
  <c r="AD17" i="20"/>
  <c r="A16" i="20"/>
  <c r="J16" i="20"/>
  <c r="AK18" i="20"/>
  <c r="Q15" i="20"/>
  <c r="V24" i="20"/>
  <c r="V25" i="20"/>
  <c r="V26" i="20"/>
  <c r="V27" i="20"/>
  <c r="V28" i="20"/>
  <c r="V29" i="20"/>
  <c r="V30" i="20"/>
  <c r="V31" i="20"/>
  <c r="V32" i="20"/>
  <c r="V33" i="20"/>
  <c r="V34" i="20"/>
  <c r="V35" i="20"/>
  <c r="V36" i="20"/>
  <c r="V37" i="20"/>
  <c r="V38" i="20"/>
  <c r="V39" i="20"/>
  <c r="V40" i="20"/>
  <c r="V41" i="20"/>
  <c r="V42" i="20"/>
  <c r="V43" i="20"/>
  <c r="V44" i="20"/>
  <c r="V45" i="20"/>
  <c r="V46" i="20"/>
  <c r="V47" i="20"/>
  <c r="V48" i="20"/>
  <c r="V49" i="20"/>
  <c r="V50" i="20"/>
  <c r="V51" i="20"/>
  <c r="V52" i="20"/>
  <c r="V53" i="20"/>
  <c r="V54" i="20"/>
  <c r="V55" i="20"/>
  <c r="V56" i="20"/>
  <c r="V57" i="20"/>
  <c r="V58" i="20"/>
  <c r="V59" i="20"/>
  <c r="V60" i="20"/>
  <c r="V61" i="20"/>
  <c r="V62" i="20"/>
  <c r="V63" i="20"/>
  <c r="V64" i="20"/>
  <c r="V65" i="20"/>
  <c r="V66" i="20"/>
  <c r="V67" i="20"/>
  <c r="V68" i="20"/>
  <c r="V69" i="20"/>
  <c r="V70" i="20"/>
  <c r="V71" i="20"/>
  <c r="V72" i="20"/>
  <c r="V73" i="20"/>
  <c r="V74" i="20"/>
  <c r="V75" i="20"/>
  <c r="V76" i="20"/>
  <c r="V77" i="20"/>
  <c r="V78" i="20"/>
  <c r="V79" i="20"/>
  <c r="V80" i="20"/>
  <c r="V81" i="20"/>
  <c r="V82" i="20"/>
  <c r="V83" i="20"/>
  <c r="V84" i="20"/>
  <c r="V85" i="20"/>
  <c r="V86" i="20"/>
  <c r="V87" i="20"/>
  <c r="V88" i="20"/>
  <c r="V89" i="20"/>
  <c r="V90" i="20"/>
  <c r="V91" i="20"/>
  <c r="V92" i="20"/>
  <c r="V93" i="20"/>
  <c r="V94" i="20"/>
  <c r="V95" i="20"/>
  <c r="V96" i="20"/>
  <c r="V97" i="20"/>
  <c r="V98" i="20"/>
  <c r="V99" i="20"/>
  <c r="V100" i="20"/>
  <c r="V101" i="20"/>
  <c r="V102" i="20"/>
  <c r="V103" i="20"/>
  <c r="V104" i="20"/>
  <c r="V105" i="20"/>
  <c r="V106" i="20"/>
  <c r="V107" i="20"/>
  <c r="V108" i="20"/>
  <c r="V109" i="20"/>
  <c r="V110" i="20"/>
  <c r="V111" i="20"/>
  <c r="V112" i="20"/>
  <c r="V113" i="20"/>
  <c r="V114" i="20"/>
  <c r="V115" i="20"/>
  <c r="V116" i="20"/>
  <c r="V117" i="20"/>
  <c r="V118" i="20"/>
  <c r="V119" i="20"/>
  <c r="V120" i="20"/>
  <c r="V121" i="20"/>
  <c r="V122" i="20"/>
  <c r="V123" i="20"/>
  <c r="V124" i="20"/>
  <c r="V125" i="20"/>
  <c r="V126" i="20"/>
  <c r="V127" i="20"/>
  <c r="V128" i="20"/>
  <c r="V129" i="20"/>
  <c r="V130" i="20"/>
  <c r="V131" i="20"/>
  <c r="V132" i="20"/>
  <c r="V133" i="20"/>
  <c r="V134" i="20"/>
  <c r="V135" i="20"/>
  <c r="V136" i="20"/>
  <c r="V137" i="20"/>
  <c r="V138" i="20"/>
  <c r="V139" i="20"/>
  <c r="V140" i="20"/>
  <c r="V141" i="20"/>
  <c r="V142" i="20"/>
  <c r="V143" i="20"/>
  <c r="V144" i="20"/>
  <c r="V145" i="20"/>
  <c r="V146" i="20"/>
  <c r="V147" i="20"/>
  <c r="V148" i="20"/>
  <c r="V149" i="20"/>
  <c r="V150" i="20"/>
  <c r="V151" i="20"/>
  <c r="V152" i="20"/>
  <c r="V153" i="20"/>
  <c r="V154" i="20"/>
  <c r="V155" i="20"/>
  <c r="V156" i="20"/>
  <c r="V157" i="20"/>
  <c r="V158" i="20"/>
  <c r="V159" i="20"/>
  <c r="V160" i="20"/>
  <c r="V161" i="20"/>
  <c r="V162" i="20"/>
  <c r="V163" i="20"/>
  <c r="V164" i="20"/>
  <c r="V165" i="20"/>
  <c r="V166" i="20"/>
  <c r="V167" i="20"/>
  <c r="V168" i="20"/>
  <c r="V169" i="20"/>
  <c r="V170" i="20"/>
  <c r="V171" i="20"/>
  <c r="V172" i="20"/>
  <c r="V173" i="20"/>
  <c r="V174" i="20"/>
  <c r="V175" i="20"/>
  <c r="V176" i="20"/>
  <c r="V177" i="20"/>
  <c r="V178" i="20"/>
  <c r="V179" i="20"/>
  <c r="V180" i="20"/>
  <c r="V181" i="20"/>
  <c r="V182" i="20"/>
  <c r="V183" i="20"/>
  <c r="V184" i="20"/>
  <c r="V185" i="20"/>
  <c r="V186" i="20"/>
  <c r="V187" i="20"/>
  <c r="V188" i="20"/>
  <c r="V189" i="20"/>
  <c r="V190" i="20"/>
  <c r="V191" i="20"/>
  <c r="V192" i="20"/>
  <c r="V193" i="20"/>
  <c r="V194" i="20"/>
  <c r="V195" i="20"/>
  <c r="V196" i="20"/>
  <c r="V197" i="20"/>
  <c r="V198" i="20"/>
  <c r="V199" i="20"/>
  <c r="V200" i="20"/>
  <c r="V201" i="20"/>
  <c r="V202" i="20"/>
  <c r="V203" i="20"/>
  <c r="V204" i="20"/>
  <c r="V205" i="20"/>
  <c r="V206" i="20"/>
  <c r="V207" i="20"/>
  <c r="V208" i="20"/>
  <c r="M13" i="26"/>
  <c r="M12" i="26"/>
  <c r="M13" i="19"/>
  <c r="M12" i="19"/>
  <c r="M16" i="20"/>
  <c r="AK17" i="20"/>
  <c r="AL17" i="20"/>
  <c r="AM17" i="20"/>
  <c r="F91" i="32"/>
  <c r="R91" i="32"/>
  <c r="F91" i="31"/>
  <c r="R91" i="31"/>
  <c r="AL18" i="20"/>
  <c r="AM18" i="20"/>
  <c r="J17" i="20"/>
  <c r="A17" i="20"/>
  <c r="I18" i="20"/>
  <c r="F18" i="20"/>
  <c r="R18" i="20"/>
  <c r="S18" i="20"/>
  <c r="AD18" i="20"/>
  <c r="B17" i="20"/>
  <c r="H17" i="20"/>
  <c r="Q16" i="20"/>
  <c r="Q17" i="20"/>
  <c r="M17" i="20"/>
  <c r="F92" i="31"/>
  <c r="R92" i="31"/>
  <c r="F92" i="32"/>
  <c r="R92" i="32"/>
  <c r="AK19" i="20"/>
  <c r="AM19" i="20"/>
  <c r="AL19" i="20"/>
  <c r="J18" i="20"/>
  <c r="A18" i="20"/>
  <c r="I19" i="20"/>
  <c r="F19" i="20"/>
  <c r="R19" i="20"/>
  <c r="S19" i="20"/>
  <c r="AD19" i="20"/>
  <c r="H18" i="20"/>
  <c r="B18" i="20"/>
  <c r="Q18" i="20"/>
  <c r="E28" i="19"/>
  <c r="E27" i="19"/>
  <c r="E23" i="19"/>
  <c r="P6" i="27"/>
  <c r="E22" i="19"/>
  <c r="S6" i="27"/>
  <c r="E28" i="26"/>
  <c r="E27" i="26"/>
  <c r="E23" i="26"/>
  <c r="E22" i="26"/>
  <c r="M18" i="20"/>
  <c r="AM21" i="20"/>
  <c r="AL21" i="20"/>
  <c r="AK21" i="20"/>
  <c r="F93" i="32"/>
  <c r="R93" i="32"/>
  <c r="F93" i="31"/>
  <c r="R93" i="31"/>
  <c r="AL20" i="20"/>
  <c r="AM20" i="20"/>
  <c r="AK20" i="20"/>
  <c r="I20" i="20"/>
  <c r="F20" i="20"/>
  <c r="R20" i="20"/>
  <c r="S20" i="20"/>
  <c r="AD20" i="20"/>
  <c r="J19" i="20"/>
  <c r="A19" i="20"/>
  <c r="H19" i="20"/>
  <c r="B19" i="20"/>
  <c r="Q19" i="20"/>
  <c r="M6" i="27"/>
  <c r="AM22" i="20"/>
  <c r="AL22" i="20"/>
  <c r="AK22" i="20"/>
  <c r="M19" i="20"/>
  <c r="F94" i="31"/>
  <c r="R94" i="31"/>
  <c r="F94" i="32"/>
  <c r="R94" i="32"/>
  <c r="I21" i="20"/>
  <c r="F21" i="20"/>
  <c r="R21" i="20"/>
  <c r="S21" i="20"/>
  <c r="AD21" i="20"/>
  <c r="B20" i="20"/>
  <c r="H20" i="20"/>
  <c r="A20" i="20"/>
  <c r="J20" i="20"/>
  <c r="Q20" i="20"/>
  <c r="M20" i="20"/>
  <c r="AM23" i="20"/>
  <c r="AK23" i="20"/>
  <c r="AL23" i="20"/>
  <c r="F95" i="32"/>
  <c r="R95" i="32"/>
  <c r="F95" i="31"/>
  <c r="R95" i="31"/>
  <c r="I22" i="20"/>
  <c r="F22" i="20"/>
  <c r="R22" i="20"/>
  <c r="S22" i="20"/>
  <c r="AD22" i="20"/>
  <c r="B21" i="20"/>
  <c r="H21" i="20"/>
  <c r="A21" i="20"/>
  <c r="J21" i="20"/>
  <c r="Q21" i="20"/>
  <c r="AL24" i="20"/>
  <c r="AM24" i="20"/>
  <c r="AK24" i="20"/>
  <c r="M21" i="20"/>
  <c r="F96" i="31"/>
  <c r="R96" i="31"/>
  <c r="F96" i="32"/>
  <c r="R96" i="32"/>
  <c r="Q22" i="20"/>
  <c r="B22" i="20"/>
  <c r="H22" i="20"/>
  <c r="I23" i="20"/>
  <c r="F23" i="20"/>
  <c r="R23" i="20"/>
  <c r="S23" i="20"/>
  <c r="AD23" i="20"/>
  <c r="A22" i="20"/>
  <c r="J22" i="20"/>
  <c r="M22" i="20"/>
  <c r="AK25" i="20"/>
  <c r="AL25" i="20"/>
  <c r="AM25" i="20"/>
  <c r="F97" i="32"/>
  <c r="R97" i="32"/>
  <c r="F97" i="31"/>
  <c r="R97" i="31"/>
  <c r="Q23" i="20"/>
  <c r="A23" i="20"/>
  <c r="J23" i="20"/>
  <c r="I24" i="20"/>
  <c r="F24" i="20"/>
  <c r="R24" i="20"/>
  <c r="S24" i="20"/>
  <c r="AD24" i="20"/>
  <c r="H23" i="20"/>
  <c r="B23" i="20"/>
  <c r="AM26" i="20"/>
  <c r="AL26" i="20"/>
  <c r="AK26" i="20"/>
  <c r="M23" i="20"/>
  <c r="F98" i="31"/>
  <c r="R98" i="31"/>
  <c r="F98" i="32"/>
  <c r="R98" i="32"/>
  <c r="Q24" i="20"/>
  <c r="J24" i="20"/>
  <c r="A24" i="20"/>
  <c r="I25" i="20"/>
  <c r="F25" i="20"/>
  <c r="R25" i="20"/>
  <c r="S25" i="20"/>
  <c r="AD25" i="20"/>
  <c r="B24" i="20"/>
  <c r="H24" i="20"/>
  <c r="M24" i="20"/>
  <c r="AM27" i="20"/>
  <c r="AK27" i="20"/>
  <c r="AL27" i="20"/>
  <c r="F99" i="32"/>
  <c r="R99" i="32"/>
  <c r="F99" i="31"/>
  <c r="R99" i="31"/>
  <c r="Q25" i="20"/>
  <c r="J25" i="20"/>
  <c r="A25" i="20"/>
  <c r="I26" i="20"/>
  <c r="F26" i="20"/>
  <c r="R26" i="20"/>
  <c r="S26" i="20"/>
  <c r="AD26" i="20"/>
  <c r="B25" i="20"/>
  <c r="H25" i="20"/>
  <c r="AK28" i="20"/>
  <c r="AM28" i="20"/>
  <c r="AL28" i="20"/>
  <c r="M25" i="20"/>
  <c r="Q26" i="20"/>
  <c r="F100" i="31"/>
  <c r="R100" i="31"/>
  <c r="F100" i="32"/>
  <c r="R100" i="32"/>
  <c r="A26" i="20"/>
  <c r="J26" i="20"/>
  <c r="I27" i="20"/>
  <c r="F27" i="20"/>
  <c r="R27" i="20"/>
  <c r="S27" i="20"/>
  <c r="AD27" i="20"/>
  <c r="H26" i="20"/>
  <c r="B26" i="20"/>
  <c r="M26" i="20"/>
  <c r="AK29" i="20"/>
  <c r="AM29" i="20"/>
  <c r="AL29" i="20"/>
  <c r="Q27" i="20"/>
  <c r="F101" i="32"/>
  <c r="R101" i="32"/>
  <c r="F101" i="31"/>
  <c r="R101" i="31"/>
  <c r="I28" i="20"/>
  <c r="F28" i="20"/>
  <c r="R28" i="20"/>
  <c r="S28" i="20"/>
  <c r="AD28" i="20"/>
  <c r="J27" i="20"/>
  <c r="A27" i="20"/>
  <c r="B27" i="20"/>
  <c r="H27" i="20"/>
  <c r="AM30" i="20"/>
  <c r="AL30" i="20"/>
  <c r="AK30" i="20"/>
  <c r="Q28" i="20"/>
  <c r="M27" i="20"/>
  <c r="F102" i="31"/>
  <c r="R102" i="31"/>
  <c r="F102" i="32"/>
  <c r="R102" i="32"/>
  <c r="I29" i="20"/>
  <c r="F29" i="20"/>
  <c r="R29" i="20"/>
  <c r="S29" i="20"/>
  <c r="AD29" i="20"/>
  <c r="H28" i="20"/>
  <c r="B28" i="20"/>
  <c r="A28" i="20"/>
  <c r="J28" i="20"/>
  <c r="M28" i="20"/>
  <c r="Q29" i="20"/>
  <c r="AM31" i="20"/>
  <c r="AK31" i="20"/>
  <c r="AL31" i="20"/>
  <c r="F103" i="32"/>
  <c r="R103" i="32"/>
  <c r="F103" i="31"/>
  <c r="R103" i="31"/>
  <c r="B29" i="20"/>
  <c r="H29" i="20"/>
  <c r="I30" i="20"/>
  <c r="F30" i="20"/>
  <c r="R30" i="20"/>
  <c r="S30" i="20"/>
  <c r="AD30" i="20"/>
  <c r="J29" i="20"/>
  <c r="A29" i="20"/>
  <c r="AM32" i="20"/>
  <c r="AL32" i="20"/>
  <c r="AK32" i="20"/>
  <c r="Q30" i="20"/>
  <c r="M29" i="20"/>
  <c r="F104" i="31"/>
  <c r="R104" i="31"/>
  <c r="F104" i="32"/>
  <c r="R104" i="32"/>
  <c r="A30" i="20"/>
  <c r="J30" i="20"/>
  <c r="I31" i="20"/>
  <c r="F31" i="20"/>
  <c r="R31" i="20"/>
  <c r="S31" i="20"/>
  <c r="AD31" i="20"/>
  <c r="B30" i="20"/>
  <c r="H30" i="20"/>
  <c r="Q31" i="20"/>
  <c r="M30" i="20"/>
  <c r="AK33" i="20"/>
  <c r="AM33" i="20"/>
  <c r="AL33" i="20"/>
  <c r="F105" i="32"/>
  <c r="R105" i="32"/>
  <c r="F105" i="31"/>
  <c r="R105" i="31"/>
  <c r="J31" i="20"/>
  <c r="A31" i="20"/>
  <c r="I32" i="20"/>
  <c r="F32" i="20"/>
  <c r="R32" i="20"/>
  <c r="S32" i="20"/>
  <c r="AD32" i="20"/>
  <c r="B31" i="20"/>
  <c r="H31" i="20"/>
  <c r="AL34" i="20"/>
  <c r="AM34" i="20"/>
  <c r="AK34" i="20"/>
  <c r="Q32" i="20"/>
  <c r="M31" i="20"/>
  <c r="F106" i="31"/>
  <c r="R106" i="31"/>
  <c r="F106" i="32"/>
  <c r="R106" i="32"/>
  <c r="I33" i="20"/>
  <c r="F33" i="20"/>
  <c r="R33" i="20"/>
  <c r="S33" i="20"/>
  <c r="AD33" i="20"/>
  <c r="J32" i="20"/>
  <c r="A32" i="20"/>
  <c r="H32" i="20"/>
  <c r="B32" i="20"/>
  <c r="M32" i="20"/>
  <c r="Q33" i="20"/>
  <c r="AM35" i="20"/>
  <c r="AK35" i="20"/>
  <c r="AL35" i="20"/>
  <c r="F107" i="32"/>
  <c r="R107" i="32"/>
  <c r="F107" i="31"/>
  <c r="R107" i="31"/>
  <c r="H33" i="20"/>
  <c r="B33" i="20"/>
  <c r="I34" i="20"/>
  <c r="F34" i="20"/>
  <c r="R34" i="20"/>
  <c r="S34" i="20"/>
  <c r="AD34" i="20"/>
  <c r="J33" i="20"/>
  <c r="A33" i="20"/>
  <c r="AL36" i="20"/>
  <c r="AK36" i="20"/>
  <c r="AM36" i="20"/>
  <c r="M33" i="20"/>
  <c r="Q34" i="20"/>
  <c r="F108" i="31"/>
  <c r="R108" i="31"/>
  <c r="F108" i="32"/>
  <c r="R108" i="32"/>
  <c r="A34" i="20"/>
  <c r="J34" i="20"/>
  <c r="I35" i="20"/>
  <c r="F35" i="20"/>
  <c r="R35" i="20"/>
  <c r="S35" i="20"/>
  <c r="AD35" i="20"/>
  <c r="B34" i="20"/>
  <c r="H34" i="20"/>
  <c r="M34" i="20"/>
  <c r="Q35" i="20"/>
  <c r="AM37" i="20"/>
  <c r="AL37" i="20"/>
  <c r="AK37" i="20"/>
  <c r="F109" i="32"/>
  <c r="R109" i="32"/>
  <c r="F109" i="31"/>
  <c r="R109" i="31"/>
  <c r="I36" i="20"/>
  <c r="F36" i="20"/>
  <c r="R36" i="20"/>
  <c r="S36" i="20"/>
  <c r="AD36" i="20"/>
  <c r="J35" i="20"/>
  <c r="A35" i="20"/>
  <c r="H35" i="20"/>
  <c r="B35" i="20"/>
  <c r="AL38" i="20"/>
  <c r="AK38" i="20"/>
  <c r="AM38" i="20"/>
  <c r="Q36" i="20"/>
  <c r="M35" i="20"/>
  <c r="F110" i="31"/>
  <c r="R110" i="31"/>
  <c r="F110" i="32"/>
  <c r="R110" i="32"/>
  <c r="H36" i="20"/>
  <c r="B36" i="20"/>
  <c r="I37" i="20"/>
  <c r="F37" i="20"/>
  <c r="R37" i="20"/>
  <c r="S37" i="20"/>
  <c r="AD37" i="20"/>
  <c r="A36" i="20"/>
  <c r="J36" i="20"/>
  <c r="Q37" i="20"/>
  <c r="M36" i="20"/>
  <c r="AM39" i="20"/>
  <c r="AK39" i="20"/>
  <c r="AL39" i="20"/>
  <c r="F111" i="32"/>
  <c r="R111" i="32"/>
  <c r="F111" i="31"/>
  <c r="R111" i="31"/>
  <c r="I38" i="20"/>
  <c r="F38" i="20"/>
  <c r="R38" i="20"/>
  <c r="S38" i="20"/>
  <c r="AD38" i="20"/>
  <c r="J37" i="20"/>
  <c r="A37" i="20"/>
  <c r="B37" i="20"/>
  <c r="H37" i="20"/>
  <c r="AK40" i="20"/>
  <c r="AL40" i="20"/>
  <c r="AM40" i="20"/>
  <c r="Q38" i="20"/>
  <c r="M37" i="20"/>
  <c r="F112" i="31"/>
  <c r="R112" i="31"/>
  <c r="F112" i="32"/>
  <c r="R112" i="32"/>
  <c r="H38" i="20"/>
  <c r="B38" i="20"/>
  <c r="I39" i="20"/>
  <c r="F39" i="20"/>
  <c r="R39" i="20"/>
  <c r="S39" i="20"/>
  <c r="AD39" i="20"/>
  <c r="J38" i="20"/>
  <c r="A38" i="20"/>
  <c r="M38" i="20"/>
  <c r="Q39" i="20"/>
  <c r="AM41" i="20"/>
  <c r="AK41" i="20"/>
  <c r="AL41" i="20"/>
  <c r="F113" i="32"/>
  <c r="R113" i="32"/>
  <c r="F113" i="31"/>
  <c r="R113" i="31"/>
  <c r="I40" i="20"/>
  <c r="F40" i="20"/>
  <c r="R40" i="20"/>
  <c r="S40" i="20"/>
  <c r="AD40" i="20"/>
  <c r="A39" i="20"/>
  <c r="J39" i="20"/>
  <c r="B39" i="20"/>
  <c r="H39" i="20"/>
  <c r="AK42" i="20"/>
  <c r="AM42" i="20"/>
  <c r="AL42" i="20"/>
  <c r="Q40" i="20"/>
  <c r="M39" i="20"/>
  <c r="F114" i="31"/>
  <c r="R114" i="31"/>
  <c r="F114" i="32"/>
  <c r="R114" i="32"/>
  <c r="I41" i="20"/>
  <c r="F41" i="20"/>
  <c r="R41" i="20"/>
  <c r="S41" i="20"/>
  <c r="AD41" i="20"/>
  <c r="B40" i="20"/>
  <c r="H40" i="20"/>
  <c r="J40" i="20"/>
  <c r="A40" i="20"/>
  <c r="Q41" i="20"/>
  <c r="M40" i="20"/>
  <c r="AK43" i="20"/>
  <c r="AM43" i="20"/>
  <c r="AL43" i="20"/>
  <c r="F115" i="32"/>
  <c r="R115" i="32"/>
  <c r="F115" i="31"/>
  <c r="R115" i="31"/>
  <c r="I42" i="20"/>
  <c r="F42" i="20"/>
  <c r="R42" i="20"/>
  <c r="S42" i="20"/>
  <c r="AD42" i="20"/>
  <c r="H41" i="20"/>
  <c r="B41" i="20"/>
  <c r="J41" i="20"/>
  <c r="A41" i="20"/>
  <c r="AM44" i="20"/>
  <c r="AK44" i="20"/>
  <c r="AL44" i="20"/>
  <c r="Q42" i="20"/>
  <c r="M41" i="20"/>
  <c r="F116" i="31"/>
  <c r="R116" i="31"/>
  <c r="F116" i="32"/>
  <c r="R116" i="32"/>
  <c r="H42" i="20"/>
  <c r="B42" i="20"/>
  <c r="I43" i="20"/>
  <c r="F43" i="20"/>
  <c r="R43" i="20"/>
  <c r="B43" i="20"/>
  <c r="S43" i="20"/>
  <c r="AD43" i="20"/>
  <c r="J42" i="20"/>
  <c r="A42" i="20"/>
  <c r="M42" i="20"/>
  <c r="Q43" i="20"/>
  <c r="AL45" i="20"/>
  <c r="AM45" i="20"/>
  <c r="AK45" i="20"/>
  <c r="F117" i="32"/>
  <c r="R117" i="32"/>
  <c r="F117" i="31"/>
  <c r="R117" i="31"/>
  <c r="I44" i="20"/>
  <c r="F44" i="20"/>
  <c r="R44" i="20"/>
  <c r="S44" i="20"/>
  <c r="AD44" i="20"/>
  <c r="J43" i="20"/>
  <c r="A43" i="20"/>
  <c r="AM46" i="20"/>
  <c r="AL46" i="20"/>
  <c r="AK46" i="20"/>
  <c r="M43" i="20"/>
  <c r="Q44" i="20"/>
  <c r="F118" i="31"/>
  <c r="R118" i="31"/>
  <c r="F118" i="32"/>
  <c r="R118" i="32"/>
  <c r="H44" i="20"/>
  <c r="B44" i="20"/>
  <c r="I45" i="20"/>
  <c r="F45" i="20"/>
  <c r="R45" i="20"/>
  <c r="S45" i="20"/>
  <c r="AD45" i="20"/>
  <c r="J44" i="20"/>
  <c r="A44" i="20"/>
  <c r="M44" i="20"/>
  <c r="Q45" i="20"/>
  <c r="AL47" i="20"/>
  <c r="AM47" i="20"/>
  <c r="AK47" i="20"/>
  <c r="F119" i="32"/>
  <c r="R119" i="32"/>
  <c r="I46" i="20"/>
  <c r="F46" i="20"/>
  <c r="R46" i="20"/>
  <c r="S46" i="20"/>
  <c r="AD46" i="20"/>
  <c r="A45" i="20"/>
  <c r="J45" i="20"/>
  <c r="H45" i="20"/>
  <c r="B45" i="20"/>
  <c r="AL48" i="20"/>
  <c r="AM48" i="20"/>
  <c r="AK48" i="20"/>
  <c r="Q46" i="20"/>
  <c r="M45" i="20"/>
  <c r="F120" i="32"/>
  <c r="R120" i="32"/>
  <c r="I47" i="20"/>
  <c r="F47" i="20"/>
  <c r="R47" i="20"/>
  <c r="S47" i="20"/>
  <c r="AD47" i="20"/>
  <c r="H46" i="20"/>
  <c r="B46" i="20"/>
  <c r="J46" i="20"/>
  <c r="A46" i="20"/>
  <c r="Q47" i="20"/>
  <c r="M46" i="20"/>
  <c r="AL49" i="20"/>
  <c r="AM49" i="20"/>
  <c r="AK49" i="20"/>
  <c r="I48" i="20"/>
  <c r="F48" i="20"/>
  <c r="R48" i="20"/>
  <c r="S48" i="20"/>
  <c r="AD48" i="20"/>
  <c r="H47" i="20"/>
  <c r="B47" i="20"/>
  <c r="A47" i="20"/>
  <c r="J47" i="20"/>
  <c r="AK50" i="20"/>
  <c r="AL50" i="20"/>
  <c r="AM50" i="20"/>
  <c r="Q48" i="20"/>
  <c r="M47" i="20"/>
  <c r="I49" i="20"/>
  <c r="F49" i="20"/>
  <c r="R49" i="20"/>
  <c r="S49" i="20"/>
  <c r="AD49" i="20"/>
  <c r="B48" i="20"/>
  <c r="H48" i="20"/>
  <c r="J48" i="20"/>
  <c r="A48" i="20"/>
  <c r="M48" i="20"/>
  <c r="Q49" i="20"/>
  <c r="AM51" i="20"/>
  <c r="AK51" i="20"/>
  <c r="AL51" i="20"/>
  <c r="I50" i="20"/>
  <c r="F50" i="20"/>
  <c r="R50" i="20"/>
  <c r="S50" i="20"/>
  <c r="AD50" i="20"/>
  <c r="B49" i="20"/>
  <c r="H49" i="20"/>
  <c r="A49" i="20"/>
  <c r="J49" i="20"/>
  <c r="AK52" i="20"/>
  <c r="AM52" i="20"/>
  <c r="AL52" i="20"/>
  <c r="Q50" i="20"/>
  <c r="M49" i="20"/>
  <c r="I51" i="20"/>
  <c r="F51" i="20"/>
  <c r="R51" i="20"/>
  <c r="S51" i="20"/>
  <c r="AD51" i="20"/>
  <c r="H50" i="20"/>
  <c r="B50" i="20"/>
  <c r="J50" i="20"/>
  <c r="A50" i="20"/>
  <c r="Q51" i="20"/>
  <c r="M50" i="20"/>
  <c r="AL53" i="20"/>
  <c r="AM53" i="20"/>
  <c r="AK53" i="20"/>
  <c r="B51" i="20"/>
  <c r="H51" i="20"/>
  <c r="I52" i="20"/>
  <c r="F52" i="20"/>
  <c r="R52" i="20"/>
  <c r="S52" i="20"/>
  <c r="AD52" i="20"/>
  <c r="J51" i="20"/>
  <c r="A51" i="20"/>
  <c r="AK54" i="20"/>
  <c r="AL54" i="20"/>
  <c r="AM54" i="20"/>
  <c r="M51" i="20"/>
  <c r="Q52" i="20"/>
  <c r="I53" i="20"/>
  <c r="F53" i="20"/>
  <c r="R53" i="20"/>
  <c r="S53" i="20"/>
  <c r="AD53" i="20"/>
  <c r="A52" i="20"/>
  <c r="J52" i="20"/>
  <c r="H52" i="20"/>
  <c r="B52" i="20"/>
  <c r="Q53" i="20"/>
  <c r="M52" i="20"/>
  <c r="AL55" i="20"/>
  <c r="AM55" i="20"/>
  <c r="AK55" i="20"/>
  <c r="I54" i="20"/>
  <c r="F54" i="20"/>
  <c r="R54" i="20"/>
  <c r="S54" i="20"/>
  <c r="AD54" i="20"/>
  <c r="H53" i="20"/>
  <c r="B53" i="20"/>
  <c r="A53" i="20"/>
  <c r="J53" i="20"/>
  <c r="AM56" i="20"/>
  <c r="AK56" i="20"/>
  <c r="AL56" i="20"/>
  <c r="Q54" i="20"/>
  <c r="M53" i="20"/>
  <c r="H54" i="20"/>
  <c r="B54" i="20"/>
  <c r="I55" i="20"/>
  <c r="F55" i="20"/>
  <c r="R55" i="20"/>
  <c r="S55" i="20"/>
  <c r="AD55" i="20"/>
  <c r="A54" i="20"/>
  <c r="J54" i="20"/>
  <c r="Q55" i="20"/>
  <c r="M54" i="20"/>
  <c r="AL57" i="20"/>
  <c r="AM57" i="20"/>
  <c r="AK57" i="20"/>
  <c r="J55" i="20"/>
  <c r="A55" i="20"/>
  <c r="I56" i="20"/>
  <c r="F56" i="20"/>
  <c r="R56" i="20"/>
  <c r="S56" i="20"/>
  <c r="AD56" i="20"/>
  <c r="H55" i="20"/>
  <c r="B55" i="20"/>
  <c r="AK58" i="20"/>
  <c r="AL58" i="20"/>
  <c r="AM58" i="20"/>
  <c r="M55" i="20"/>
  <c r="Q56" i="20"/>
  <c r="I57" i="20"/>
  <c r="F57" i="20"/>
  <c r="R57" i="20"/>
  <c r="S57" i="20"/>
  <c r="AD57" i="20"/>
  <c r="A56" i="20"/>
  <c r="J56" i="20"/>
  <c r="H56" i="20"/>
  <c r="B56" i="20"/>
  <c r="Q57" i="20"/>
  <c r="M56" i="20"/>
  <c r="AM59" i="20"/>
  <c r="AK59" i="20"/>
  <c r="AL59" i="20"/>
  <c r="I58" i="20"/>
  <c r="F58" i="20"/>
  <c r="R58" i="20"/>
  <c r="S58" i="20"/>
  <c r="AD58" i="20"/>
  <c r="H57" i="20"/>
  <c r="B57" i="20"/>
  <c r="A57" i="20"/>
  <c r="J57" i="20"/>
  <c r="AK60" i="20"/>
  <c r="AM60" i="20"/>
  <c r="AL60" i="20"/>
  <c r="Q58" i="20"/>
  <c r="M57" i="20"/>
  <c r="B58" i="20"/>
  <c r="H58" i="20"/>
  <c r="I59" i="20"/>
  <c r="F59" i="20"/>
  <c r="R59" i="20"/>
  <c r="S59" i="20"/>
  <c r="AD59" i="20"/>
  <c r="J58" i="20"/>
  <c r="A58" i="20"/>
  <c r="Q59" i="20"/>
  <c r="M58" i="20"/>
  <c r="AL61" i="20"/>
  <c r="AM61" i="20"/>
  <c r="AK61" i="20"/>
  <c r="I60" i="20"/>
  <c r="F60" i="20"/>
  <c r="R60" i="20"/>
  <c r="S60" i="20"/>
  <c r="AD60" i="20"/>
  <c r="A59" i="20"/>
  <c r="J59" i="20"/>
  <c r="B59" i="20"/>
  <c r="H59" i="20"/>
  <c r="AK62" i="20"/>
  <c r="AL62" i="20"/>
  <c r="AM62" i="20"/>
  <c r="M59" i="20"/>
  <c r="Q60" i="20"/>
  <c r="I61" i="20"/>
  <c r="F61" i="20"/>
  <c r="R61" i="20"/>
  <c r="S61" i="20"/>
  <c r="AD61" i="20"/>
  <c r="H60" i="20"/>
  <c r="B60" i="20"/>
  <c r="A60" i="20"/>
  <c r="J60" i="20"/>
  <c r="Q61" i="20"/>
  <c r="M60" i="20"/>
  <c r="AM63" i="20"/>
  <c r="AL63" i="20"/>
  <c r="AK63" i="20"/>
  <c r="I62" i="20"/>
  <c r="F62" i="20"/>
  <c r="R62" i="20"/>
  <c r="S62" i="20"/>
  <c r="AD62" i="20"/>
  <c r="H61" i="20"/>
  <c r="B61" i="20"/>
  <c r="A61" i="20"/>
  <c r="J61" i="20"/>
  <c r="AM64" i="20"/>
  <c r="AK64" i="20"/>
  <c r="AL64" i="20"/>
  <c r="Q62" i="20"/>
  <c r="M61" i="20"/>
  <c r="I63" i="20"/>
  <c r="F63" i="20"/>
  <c r="R63" i="20"/>
  <c r="S63" i="20"/>
  <c r="AD63" i="20"/>
  <c r="B62" i="20"/>
  <c r="H62" i="20"/>
  <c r="A62" i="20"/>
  <c r="J62" i="20"/>
  <c r="Q63" i="20"/>
  <c r="M62" i="20"/>
  <c r="AL65" i="20"/>
  <c r="AM65" i="20"/>
  <c r="AK65" i="20"/>
  <c r="B63" i="20"/>
  <c r="H63" i="20"/>
  <c r="I64" i="20"/>
  <c r="F64" i="20"/>
  <c r="R64" i="20"/>
  <c r="S64" i="20"/>
  <c r="AD64" i="20"/>
  <c r="J63" i="20"/>
  <c r="A63" i="20"/>
  <c r="AK66" i="20"/>
  <c r="AL66" i="20"/>
  <c r="AM66" i="20"/>
  <c r="M63" i="20"/>
  <c r="Q64" i="20"/>
  <c r="I65" i="20"/>
  <c r="F65" i="20"/>
  <c r="R65" i="20"/>
  <c r="S65" i="20"/>
  <c r="AD65" i="20"/>
  <c r="A64" i="20"/>
  <c r="J64" i="20"/>
  <c r="H64" i="20"/>
  <c r="B64" i="20"/>
  <c r="Q65" i="20"/>
  <c r="M64" i="20"/>
  <c r="AM67" i="20"/>
  <c r="AK67" i="20"/>
  <c r="AL67" i="20"/>
  <c r="I66" i="20"/>
  <c r="F66" i="20"/>
  <c r="R66" i="20"/>
  <c r="S66" i="20"/>
  <c r="AD66" i="20"/>
  <c r="H65" i="20"/>
  <c r="B65" i="20"/>
  <c r="A65" i="20"/>
  <c r="J65" i="20"/>
  <c r="AK68" i="20"/>
  <c r="AM68" i="20"/>
  <c r="AL68" i="20"/>
  <c r="Q66" i="20"/>
  <c r="M65" i="20"/>
  <c r="I67" i="20"/>
  <c r="F67" i="20"/>
  <c r="R67" i="20"/>
  <c r="S67" i="20"/>
  <c r="AD67" i="20"/>
  <c r="H66" i="20"/>
  <c r="B66" i="20"/>
  <c r="J66" i="20"/>
  <c r="A66" i="20"/>
  <c r="Q67" i="20"/>
  <c r="M66" i="20"/>
  <c r="AL69" i="20"/>
  <c r="AM69" i="20"/>
  <c r="AK69" i="20"/>
  <c r="B67" i="20"/>
  <c r="H67" i="20"/>
  <c r="I68" i="20"/>
  <c r="F68" i="20"/>
  <c r="R68" i="20"/>
  <c r="S68" i="20"/>
  <c r="AD68" i="20"/>
  <c r="J67" i="20"/>
  <c r="A67" i="20"/>
  <c r="AK70" i="20"/>
  <c r="AL70" i="20"/>
  <c r="AM70" i="20"/>
  <c r="M67" i="20"/>
  <c r="Q68" i="20"/>
  <c r="I69" i="20"/>
  <c r="F69" i="20"/>
  <c r="R69" i="20"/>
  <c r="S69" i="20"/>
  <c r="AD69" i="20"/>
  <c r="A68" i="20"/>
  <c r="J68" i="20"/>
  <c r="H68" i="20"/>
  <c r="B68" i="20"/>
  <c r="Q69" i="20"/>
  <c r="M68" i="20"/>
  <c r="AL71" i="20"/>
  <c r="AM71" i="20"/>
  <c r="AK71" i="20"/>
  <c r="I70" i="20"/>
  <c r="F70" i="20"/>
  <c r="R70" i="20"/>
  <c r="S70" i="20"/>
  <c r="AD70" i="20"/>
  <c r="H69" i="20"/>
  <c r="B69" i="20"/>
  <c r="A69" i="20"/>
  <c r="J69" i="20"/>
  <c r="AL72" i="20"/>
  <c r="AM72" i="20"/>
  <c r="AK72" i="20"/>
  <c r="Q70" i="20"/>
  <c r="M69" i="20"/>
  <c r="H70" i="20"/>
  <c r="B70" i="20"/>
  <c r="I71" i="20"/>
  <c r="F71" i="20"/>
  <c r="R71" i="20"/>
  <c r="S71" i="20"/>
  <c r="AD71" i="20"/>
  <c r="A70" i="20"/>
  <c r="J70" i="20"/>
  <c r="Q71" i="20"/>
  <c r="M70" i="20"/>
  <c r="AL73" i="20"/>
  <c r="AM73" i="20"/>
  <c r="AK73" i="20"/>
  <c r="A71" i="20"/>
  <c r="J71" i="20"/>
  <c r="I72" i="20"/>
  <c r="F72" i="20"/>
  <c r="R72" i="20"/>
  <c r="S72" i="20"/>
  <c r="AD72" i="20"/>
  <c r="B71" i="20"/>
  <c r="H71" i="20"/>
  <c r="AL74" i="20"/>
  <c r="AK74" i="20"/>
  <c r="AM74" i="20"/>
  <c r="M71" i="20"/>
  <c r="Q72" i="20"/>
  <c r="A72" i="20"/>
  <c r="J72" i="20"/>
  <c r="I73" i="20"/>
  <c r="F73" i="20"/>
  <c r="R73" i="20"/>
  <c r="S73" i="20"/>
  <c r="AD73" i="20"/>
  <c r="H72" i="20"/>
  <c r="B72" i="20"/>
  <c r="M72" i="20"/>
  <c r="Q73" i="20"/>
  <c r="AK75" i="20"/>
  <c r="AM75" i="20"/>
  <c r="AL75" i="20"/>
  <c r="J73" i="20"/>
  <c r="A73" i="20"/>
  <c r="I74" i="20"/>
  <c r="F74" i="20"/>
  <c r="R74" i="20"/>
  <c r="S74" i="20"/>
  <c r="AD74" i="20"/>
  <c r="H73" i="20"/>
  <c r="B73" i="20"/>
  <c r="AK76" i="20"/>
  <c r="AM76" i="20"/>
  <c r="AL76" i="20"/>
  <c r="M73" i="20"/>
  <c r="Q74" i="20"/>
  <c r="I75" i="20"/>
  <c r="F75" i="20"/>
  <c r="R75" i="20"/>
  <c r="S75" i="20"/>
  <c r="AD75" i="20"/>
  <c r="A74" i="20"/>
  <c r="J74" i="20"/>
  <c r="B74" i="20"/>
  <c r="H74" i="20"/>
  <c r="Q75" i="20"/>
  <c r="M74" i="20"/>
  <c r="AK77" i="20"/>
  <c r="AL77" i="20"/>
  <c r="AM77" i="20"/>
  <c r="B75" i="20"/>
  <c r="H75" i="20"/>
  <c r="I76" i="20"/>
  <c r="F76" i="20"/>
  <c r="R76" i="20"/>
  <c r="S76" i="20"/>
  <c r="AD76" i="20"/>
  <c r="A75" i="20"/>
  <c r="J75" i="20"/>
  <c r="AL78" i="20"/>
  <c r="AK78" i="20"/>
  <c r="AM78" i="20"/>
  <c r="M75" i="20"/>
  <c r="Q76" i="20"/>
  <c r="I77" i="20"/>
  <c r="F77" i="20"/>
  <c r="R77" i="20"/>
  <c r="S77" i="20"/>
  <c r="AD77" i="20"/>
  <c r="A76" i="20"/>
  <c r="J76" i="20"/>
  <c r="H76" i="20"/>
  <c r="B76" i="20"/>
  <c r="M76" i="20"/>
  <c r="Q77" i="20"/>
  <c r="AM79" i="20"/>
  <c r="AK79" i="20"/>
  <c r="AL79" i="20"/>
  <c r="I78" i="20"/>
  <c r="F78" i="20"/>
  <c r="R78" i="20"/>
  <c r="S78" i="20"/>
  <c r="AD78" i="20"/>
  <c r="B77" i="20"/>
  <c r="H77" i="20"/>
  <c r="J77" i="20"/>
  <c r="A77" i="20"/>
  <c r="AK80" i="20"/>
  <c r="AM80" i="20"/>
  <c r="AL80" i="20"/>
  <c r="Q78" i="20"/>
  <c r="M77" i="20"/>
  <c r="B78" i="20"/>
  <c r="H78" i="20"/>
  <c r="I79" i="20"/>
  <c r="F79" i="20"/>
  <c r="R79" i="20"/>
  <c r="S79" i="20"/>
  <c r="AD79" i="20"/>
  <c r="J78" i="20"/>
  <c r="A78" i="20"/>
  <c r="M78" i="20"/>
  <c r="Q79" i="20"/>
  <c r="AK81" i="20"/>
  <c r="AL81" i="20"/>
  <c r="AM81" i="20"/>
  <c r="I80" i="20"/>
  <c r="F80" i="20"/>
  <c r="R80" i="20"/>
  <c r="S80" i="20"/>
  <c r="AD80" i="20"/>
  <c r="A79" i="20"/>
  <c r="J79" i="20"/>
  <c r="B79" i="20"/>
  <c r="H79" i="20"/>
  <c r="AL82" i="20"/>
  <c r="AK82" i="20"/>
  <c r="AM82" i="20"/>
  <c r="Q80" i="20"/>
  <c r="M79" i="20"/>
  <c r="I81" i="20"/>
  <c r="F81" i="20"/>
  <c r="R81" i="20"/>
  <c r="S81" i="20"/>
  <c r="AD81" i="20"/>
  <c r="H80" i="20"/>
  <c r="B80" i="20"/>
  <c r="A80" i="20"/>
  <c r="J80" i="20"/>
  <c r="M80" i="20"/>
  <c r="Q81" i="20"/>
  <c r="AM83" i="20"/>
  <c r="AL83" i="20"/>
  <c r="AK83" i="20"/>
  <c r="I82" i="20"/>
  <c r="F82" i="20"/>
  <c r="R82" i="20"/>
  <c r="S82" i="20"/>
  <c r="AD82" i="20"/>
  <c r="H81" i="20"/>
  <c r="B81" i="20"/>
  <c r="J81" i="20"/>
  <c r="A81" i="20"/>
  <c r="AM84" i="20"/>
  <c r="AL84" i="20"/>
  <c r="AK84" i="20"/>
  <c r="Q82" i="20"/>
  <c r="M81" i="20"/>
  <c r="B82" i="20"/>
  <c r="H82" i="20"/>
  <c r="I83" i="20"/>
  <c r="F83" i="20"/>
  <c r="R83" i="20"/>
  <c r="S83" i="20"/>
  <c r="AD83" i="20"/>
  <c r="J82" i="20"/>
  <c r="A82" i="20"/>
  <c r="M82" i="20"/>
  <c r="Q83" i="20"/>
  <c r="AK85" i="20"/>
  <c r="AL85" i="20"/>
  <c r="AM85" i="20"/>
  <c r="I84" i="20"/>
  <c r="F84" i="20"/>
  <c r="R84" i="20"/>
  <c r="S84" i="20"/>
  <c r="AD84" i="20"/>
  <c r="A83" i="20"/>
  <c r="J83" i="20"/>
  <c r="H83" i="20"/>
  <c r="B83" i="20"/>
  <c r="AL86" i="20"/>
  <c r="AK86" i="20"/>
  <c r="AM86" i="20"/>
  <c r="Q84" i="20"/>
  <c r="M83" i="20"/>
  <c r="I85" i="20"/>
  <c r="F85" i="20"/>
  <c r="R85" i="20"/>
  <c r="S85" i="20"/>
  <c r="AD85" i="20"/>
  <c r="H84" i="20"/>
  <c r="B84" i="20"/>
  <c r="A84" i="20"/>
  <c r="J84" i="20"/>
  <c r="M84" i="20"/>
  <c r="Q85" i="20"/>
  <c r="AM87" i="20"/>
  <c r="AL87" i="20"/>
  <c r="AK87" i="20"/>
  <c r="I86" i="20"/>
  <c r="F86" i="20"/>
  <c r="R86" i="20"/>
  <c r="S86" i="20"/>
  <c r="AD86" i="20"/>
  <c r="H85" i="20"/>
  <c r="B85" i="20"/>
  <c r="J85" i="20"/>
  <c r="A85" i="20"/>
  <c r="AL88" i="20"/>
  <c r="AM88" i="20"/>
  <c r="AK88" i="20"/>
  <c r="Q86" i="20"/>
  <c r="M85" i="20"/>
  <c r="B86" i="20"/>
  <c r="H86" i="20"/>
  <c r="I87" i="20"/>
  <c r="F87" i="20"/>
  <c r="R87" i="20"/>
  <c r="S87" i="20"/>
  <c r="AD87" i="20"/>
  <c r="J86" i="20"/>
  <c r="A86" i="20"/>
  <c r="M86" i="20"/>
  <c r="Q87" i="20"/>
  <c r="AK89" i="20"/>
  <c r="AL89" i="20"/>
  <c r="AM89" i="20"/>
  <c r="I88" i="20"/>
  <c r="F88" i="20"/>
  <c r="R88" i="20"/>
  <c r="S88" i="20"/>
  <c r="AD88" i="20"/>
  <c r="A87" i="20"/>
  <c r="J87" i="20"/>
  <c r="H87" i="20"/>
  <c r="B87" i="20"/>
  <c r="AL90" i="20"/>
  <c r="AK90" i="20"/>
  <c r="AM90" i="20"/>
  <c r="M87" i="20"/>
  <c r="Q88" i="20"/>
  <c r="H88" i="20"/>
  <c r="B88" i="20"/>
  <c r="I89" i="20"/>
  <c r="F89" i="20"/>
  <c r="R89" i="20"/>
  <c r="S89" i="20"/>
  <c r="AD89" i="20"/>
  <c r="A88" i="20"/>
  <c r="J88" i="20"/>
  <c r="Q89" i="20"/>
  <c r="M88" i="20"/>
  <c r="AM91" i="20"/>
  <c r="AL91" i="20"/>
  <c r="AK91" i="20"/>
  <c r="J89" i="20"/>
  <c r="A89" i="20"/>
  <c r="I90" i="20"/>
  <c r="F90" i="20"/>
  <c r="R90" i="20"/>
  <c r="S90" i="20"/>
  <c r="AD90" i="20"/>
  <c r="H89" i="20"/>
  <c r="B89" i="20"/>
  <c r="AK92" i="20"/>
  <c r="AL92" i="20"/>
  <c r="AM92" i="20"/>
  <c r="Q90" i="20"/>
  <c r="M89" i="20"/>
  <c r="I91" i="20"/>
  <c r="F91" i="20"/>
  <c r="R91" i="20"/>
  <c r="S91" i="20"/>
  <c r="AD91" i="20"/>
  <c r="J90" i="20"/>
  <c r="A90" i="20"/>
  <c r="B90" i="20"/>
  <c r="H90" i="20"/>
  <c r="M90" i="20"/>
  <c r="Q91" i="20"/>
  <c r="AK93" i="20"/>
  <c r="AL93" i="20"/>
  <c r="AM93" i="20"/>
  <c r="H91" i="20"/>
  <c r="B91" i="20"/>
  <c r="I92" i="20"/>
  <c r="F92" i="20"/>
  <c r="R92" i="20"/>
  <c r="S92" i="20"/>
  <c r="AD92" i="20"/>
  <c r="A91" i="20"/>
  <c r="J91" i="20"/>
  <c r="AL94" i="20"/>
  <c r="AK94" i="20"/>
  <c r="AM94" i="20"/>
  <c r="M91" i="20"/>
  <c r="Q92" i="20"/>
  <c r="A92" i="20"/>
  <c r="J92" i="20"/>
  <c r="I93" i="20"/>
  <c r="F93" i="20"/>
  <c r="R93" i="20"/>
  <c r="S93" i="20"/>
  <c r="AD93" i="20"/>
  <c r="H92" i="20"/>
  <c r="B92" i="20"/>
  <c r="Q93" i="20"/>
  <c r="M92" i="20"/>
  <c r="AM95" i="20"/>
  <c r="AK95" i="20"/>
  <c r="AL95" i="20"/>
  <c r="J93" i="20"/>
  <c r="A93" i="20"/>
  <c r="I94" i="20"/>
  <c r="F94" i="20"/>
  <c r="R94" i="20"/>
  <c r="S94" i="20"/>
  <c r="AD94" i="20"/>
  <c r="H93" i="20"/>
  <c r="B93" i="20"/>
  <c r="AK96" i="20"/>
  <c r="AM96" i="20"/>
  <c r="AL96" i="20"/>
  <c r="Q94" i="20"/>
  <c r="M93" i="20"/>
  <c r="I95" i="20"/>
  <c r="F95" i="20"/>
  <c r="R95" i="20"/>
  <c r="S95" i="20"/>
  <c r="AD95" i="20"/>
  <c r="J94" i="20"/>
  <c r="A94" i="20"/>
  <c r="B94" i="20"/>
  <c r="H94" i="20"/>
  <c r="M94" i="20"/>
  <c r="Q95" i="20"/>
  <c r="AK97" i="20"/>
  <c r="AL97" i="20"/>
  <c r="AM97" i="20"/>
  <c r="H95" i="20"/>
  <c r="B95" i="20"/>
  <c r="I96" i="20"/>
  <c r="F96" i="20"/>
  <c r="R96" i="20"/>
  <c r="S96" i="20"/>
  <c r="AD96" i="20"/>
  <c r="A95" i="20"/>
  <c r="J95" i="20"/>
  <c r="AL98" i="20"/>
  <c r="AK98" i="20"/>
  <c r="AM98" i="20"/>
  <c r="Q96" i="20"/>
  <c r="M95" i="20"/>
  <c r="A96" i="20"/>
  <c r="J96" i="20"/>
  <c r="I97" i="20"/>
  <c r="F97" i="20"/>
  <c r="R97" i="20"/>
  <c r="S97" i="20"/>
  <c r="AD97" i="20"/>
  <c r="H96" i="20"/>
  <c r="B96" i="20"/>
  <c r="M96" i="20"/>
  <c r="Q97" i="20"/>
  <c r="AM99" i="20"/>
  <c r="AL99" i="20"/>
  <c r="AK99" i="20"/>
  <c r="J97" i="20"/>
  <c r="A97" i="20"/>
  <c r="I98" i="20"/>
  <c r="F98" i="20"/>
  <c r="R98" i="20"/>
  <c r="S98" i="20"/>
  <c r="AD98" i="20"/>
  <c r="H97" i="20"/>
  <c r="B97" i="20"/>
  <c r="AM100" i="20"/>
  <c r="AL100" i="20"/>
  <c r="AK100" i="20"/>
  <c r="Q98" i="20"/>
  <c r="M97" i="20"/>
  <c r="I99" i="20"/>
  <c r="F99" i="20"/>
  <c r="R99" i="20"/>
  <c r="S99" i="20"/>
  <c r="AD99" i="20"/>
  <c r="J98" i="20"/>
  <c r="A98" i="20"/>
  <c r="B98" i="20"/>
  <c r="H98" i="20"/>
  <c r="M98" i="20"/>
  <c r="Q99" i="20"/>
  <c r="AK101" i="20"/>
  <c r="AM101" i="20"/>
  <c r="AL101" i="20"/>
  <c r="H99" i="20"/>
  <c r="B99" i="20"/>
  <c r="I100" i="20"/>
  <c r="F100" i="20"/>
  <c r="R100" i="20"/>
  <c r="S100" i="20"/>
  <c r="AD100" i="20"/>
  <c r="A99" i="20"/>
  <c r="J99" i="20"/>
  <c r="AK102" i="20"/>
  <c r="AL102" i="20"/>
  <c r="AM102" i="20"/>
  <c r="Q100" i="20"/>
  <c r="M99" i="20"/>
  <c r="A100" i="20"/>
  <c r="J100" i="20"/>
  <c r="I101" i="20"/>
  <c r="F101" i="20"/>
  <c r="R101" i="20"/>
  <c r="S101" i="20"/>
  <c r="AD101" i="20"/>
  <c r="H100" i="20"/>
  <c r="B100" i="20"/>
  <c r="M100" i="20"/>
  <c r="Q101" i="20"/>
  <c r="AM103" i="20"/>
  <c r="AL103" i="20"/>
  <c r="AK103" i="20"/>
  <c r="I102" i="20"/>
  <c r="F102" i="20"/>
  <c r="R102" i="20"/>
  <c r="S102" i="20"/>
  <c r="AD102" i="20"/>
  <c r="J101" i="20"/>
  <c r="A101" i="20"/>
  <c r="H101" i="20"/>
  <c r="B101" i="20"/>
  <c r="AM104" i="20"/>
  <c r="AL104" i="20"/>
  <c r="AK104" i="20"/>
  <c r="Q102" i="20"/>
  <c r="M101" i="20"/>
  <c r="B102" i="20"/>
  <c r="H102" i="20"/>
  <c r="I103" i="20"/>
  <c r="F103" i="20"/>
  <c r="R103" i="20"/>
  <c r="S103" i="20"/>
  <c r="AD103" i="20"/>
  <c r="A102" i="20"/>
  <c r="J102" i="20"/>
  <c r="M102" i="20"/>
  <c r="Q103" i="20"/>
  <c r="AK105" i="20"/>
  <c r="AM105" i="20"/>
  <c r="AL105" i="20"/>
  <c r="A103" i="20"/>
  <c r="J103" i="20"/>
  <c r="I104" i="20"/>
  <c r="F104" i="20"/>
  <c r="R104" i="20"/>
  <c r="S104" i="20"/>
  <c r="AD104" i="20"/>
  <c r="H103" i="20"/>
  <c r="B103" i="20"/>
  <c r="AM106" i="20"/>
  <c r="AK106" i="20"/>
  <c r="AL106" i="20"/>
  <c r="M103" i="20"/>
  <c r="Q104" i="20"/>
  <c r="J104" i="20"/>
  <c r="A104" i="20"/>
  <c r="I105" i="20"/>
  <c r="F105" i="20"/>
  <c r="R105" i="20"/>
  <c r="S105" i="20"/>
  <c r="AD105" i="20"/>
  <c r="B104" i="20"/>
  <c r="H104" i="20"/>
  <c r="Q105" i="20"/>
  <c r="M104" i="20"/>
  <c r="AM107" i="20"/>
  <c r="AL107" i="20"/>
  <c r="AK107" i="20"/>
  <c r="I106" i="20"/>
  <c r="F106" i="20"/>
  <c r="R106" i="20"/>
  <c r="S106" i="20"/>
  <c r="AD106" i="20"/>
  <c r="J105" i="20"/>
  <c r="A105" i="20"/>
  <c r="H105" i="20"/>
  <c r="B105" i="20"/>
  <c r="AL108" i="20"/>
  <c r="AM108" i="20"/>
  <c r="AK108" i="20"/>
  <c r="M105" i="20"/>
  <c r="Q106" i="20"/>
  <c r="B106" i="20"/>
  <c r="H106" i="20"/>
  <c r="I107" i="20"/>
  <c r="F107" i="20"/>
  <c r="R107" i="20"/>
  <c r="S107" i="20"/>
  <c r="AD107" i="20"/>
  <c r="A106" i="20"/>
  <c r="J106" i="20"/>
  <c r="M106" i="20"/>
  <c r="Q107" i="20"/>
  <c r="AL109" i="20"/>
  <c r="AK109" i="20"/>
  <c r="AM109" i="20"/>
  <c r="I108" i="20"/>
  <c r="F108" i="20"/>
  <c r="R108" i="20"/>
  <c r="S108" i="20"/>
  <c r="AD108" i="20"/>
  <c r="A107" i="20"/>
  <c r="J107" i="20"/>
  <c r="H107" i="20"/>
  <c r="B107" i="20"/>
  <c r="AL110" i="20"/>
  <c r="AM110" i="20"/>
  <c r="AK110" i="20"/>
  <c r="Q108" i="20"/>
  <c r="M107" i="20"/>
  <c r="I109" i="20"/>
  <c r="F109" i="20"/>
  <c r="R109" i="20"/>
  <c r="S109" i="20"/>
  <c r="AD109" i="20"/>
  <c r="H108" i="20"/>
  <c r="B108" i="20"/>
  <c r="A108" i="20"/>
  <c r="J108" i="20"/>
  <c r="Q109" i="20"/>
  <c r="M108" i="20"/>
  <c r="AM111" i="20"/>
  <c r="AL111" i="20"/>
  <c r="AK111" i="20"/>
  <c r="I110" i="20"/>
  <c r="F110" i="20"/>
  <c r="R110" i="20"/>
  <c r="S110" i="20"/>
  <c r="AD110" i="20"/>
  <c r="B109" i="20"/>
  <c r="H109" i="20"/>
  <c r="J109" i="20"/>
  <c r="A109" i="20"/>
  <c r="AK112" i="20"/>
  <c r="AL112" i="20"/>
  <c r="AM112" i="20"/>
  <c r="Q110" i="20"/>
  <c r="M109" i="20"/>
  <c r="I111" i="20"/>
  <c r="F111" i="20"/>
  <c r="R111" i="20"/>
  <c r="S111" i="20"/>
  <c r="AD111" i="20"/>
  <c r="B110" i="20"/>
  <c r="H110" i="20"/>
  <c r="A110" i="20"/>
  <c r="J110" i="20"/>
  <c r="Q111" i="20"/>
  <c r="M110" i="20"/>
  <c r="AM113" i="20"/>
  <c r="AK113" i="20"/>
  <c r="AL113" i="20"/>
  <c r="I112" i="20"/>
  <c r="F112" i="20"/>
  <c r="R112" i="20"/>
  <c r="S112" i="20"/>
  <c r="AD112" i="20"/>
  <c r="H111" i="20"/>
  <c r="B111" i="20"/>
  <c r="J111" i="20"/>
  <c r="A111" i="20"/>
  <c r="AL114" i="20"/>
  <c r="AK114" i="20"/>
  <c r="AM114" i="20"/>
  <c r="Q112" i="20"/>
  <c r="M111" i="20"/>
  <c r="B112" i="20"/>
  <c r="H112" i="20"/>
  <c r="I113" i="20"/>
  <c r="F113" i="20"/>
  <c r="R113" i="20"/>
  <c r="S113" i="20"/>
  <c r="AD113" i="20"/>
  <c r="A112" i="20"/>
  <c r="J112" i="20"/>
  <c r="Q113" i="20"/>
  <c r="M112" i="20"/>
  <c r="AK115" i="20"/>
  <c r="AM115" i="20"/>
  <c r="AL115" i="20"/>
  <c r="A113" i="20"/>
  <c r="J113" i="20"/>
  <c r="I114" i="20"/>
  <c r="F114" i="20"/>
  <c r="R114" i="20"/>
  <c r="S114" i="20"/>
  <c r="AD114" i="20"/>
  <c r="H113" i="20"/>
  <c r="B113" i="20"/>
  <c r="AK116" i="20"/>
  <c r="AL116" i="20"/>
  <c r="AM116" i="20"/>
  <c r="Q114" i="20"/>
  <c r="M113" i="20"/>
  <c r="A114" i="20"/>
  <c r="J114" i="20"/>
  <c r="I115" i="20"/>
  <c r="F115" i="20"/>
  <c r="R115" i="20"/>
  <c r="S115" i="20"/>
  <c r="AD115" i="20"/>
  <c r="H114" i="20"/>
  <c r="B114" i="20"/>
  <c r="M114" i="20"/>
  <c r="Q115" i="20"/>
  <c r="AM117" i="20"/>
  <c r="AK117" i="20"/>
  <c r="AL117" i="20"/>
  <c r="J115" i="20"/>
  <c r="A115" i="20"/>
  <c r="I116" i="20"/>
  <c r="F116" i="20"/>
  <c r="R116" i="20"/>
  <c r="S116" i="20"/>
  <c r="AD116" i="20"/>
  <c r="H115" i="20"/>
  <c r="B115" i="20"/>
  <c r="AL118" i="20"/>
  <c r="AK118" i="20"/>
  <c r="AM118" i="20"/>
  <c r="Q116" i="20"/>
  <c r="M115" i="20"/>
  <c r="I117" i="20"/>
  <c r="F117" i="20"/>
  <c r="R117" i="20"/>
  <c r="S117" i="20"/>
  <c r="AD117" i="20"/>
  <c r="J116" i="20"/>
  <c r="A116" i="20"/>
  <c r="B116" i="20"/>
  <c r="H116" i="20"/>
  <c r="Q117" i="20"/>
  <c r="M116" i="20"/>
  <c r="AL119" i="20"/>
  <c r="AK119" i="20"/>
  <c r="AM119" i="20"/>
  <c r="H117" i="20"/>
  <c r="B117" i="20"/>
  <c r="I118" i="20"/>
  <c r="F118" i="20"/>
  <c r="R118" i="20"/>
  <c r="S118" i="20"/>
  <c r="AD118" i="20"/>
  <c r="A117" i="20"/>
  <c r="J117" i="20"/>
  <c r="AK120" i="20"/>
  <c r="AL120" i="20"/>
  <c r="AM120" i="20"/>
  <c r="Q118" i="20"/>
  <c r="M117" i="20"/>
  <c r="A118" i="20"/>
  <c r="J118" i="20"/>
  <c r="F119" i="20"/>
  <c r="R119" i="20"/>
  <c r="S119" i="20"/>
  <c r="AD119" i="20"/>
  <c r="I119" i="20"/>
  <c r="H118" i="20"/>
  <c r="B118" i="20"/>
  <c r="M118" i="20"/>
  <c r="Q119" i="20"/>
  <c r="AM121" i="20"/>
  <c r="AK121" i="20"/>
  <c r="AL121" i="20"/>
  <c r="B119" i="20"/>
  <c r="H119" i="20"/>
  <c r="J119" i="20"/>
  <c r="A119" i="20"/>
  <c r="F120" i="20"/>
  <c r="R120" i="20"/>
  <c r="I120" i="20"/>
  <c r="S120" i="20"/>
  <c r="AD120" i="20"/>
  <c r="AM122" i="20"/>
  <c r="AL122" i="20"/>
  <c r="AK122" i="20"/>
  <c r="Q120" i="20"/>
  <c r="M119" i="20"/>
  <c r="J120" i="20"/>
  <c r="A120" i="20"/>
  <c r="H120" i="20"/>
  <c r="B120" i="20"/>
  <c r="F121" i="20"/>
  <c r="R121" i="20"/>
  <c r="I121" i="20"/>
  <c r="S121" i="20"/>
  <c r="AD121" i="20"/>
  <c r="Q121" i="20"/>
  <c r="M120" i="20"/>
  <c r="AL123" i="20"/>
  <c r="AK123" i="20"/>
  <c r="AM123" i="20"/>
  <c r="A121" i="20"/>
  <c r="J121" i="20"/>
  <c r="B121" i="20"/>
  <c r="H121" i="20"/>
  <c r="F122" i="20"/>
  <c r="R122" i="20"/>
  <c r="I122" i="20"/>
  <c r="S122" i="20"/>
  <c r="AD122" i="20"/>
  <c r="AK124" i="20"/>
  <c r="AL124" i="20"/>
  <c r="AM124" i="20"/>
  <c r="Q122" i="20"/>
  <c r="M121" i="20"/>
  <c r="A122" i="20"/>
  <c r="J122" i="20"/>
  <c r="F123" i="20"/>
  <c r="R123" i="20"/>
  <c r="S123" i="20"/>
  <c r="AD123" i="20"/>
  <c r="I123" i="20"/>
  <c r="H122" i="20"/>
  <c r="B122" i="20"/>
  <c r="M122" i="20"/>
  <c r="Q123" i="20"/>
  <c r="AM125" i="20"/>
  <c r="AK125" i="20"/>
  <c r="AL125" i="20"/>
  <c r="B123" i="20"/>
  <c r="H123" i="20"/>
  <c r="J123" i="20"/>
  <c r="A123" i="20"/>
  <c r="F124" i="20"/>
  <c r="R124" i="20"/>
  <c r="I124" i="20"/>
  <c r="S124" i="20"/>
  <c r="AD124" i="20"/>
  <c r="AM126" i="20"/>
  <c r="AL126" i="20"/>
  <c r="AK126" i="20"/>
  <c r="Q124" i="20"/>
  <c r="M123" i="20"/>
  <c r="J124" i="20"/>
  <c r="A124" i="20"/>
  <c r="B124" i="20"/>
  <c r="H124" i="20"/>
  <c r="F125" i="20"/>
  <c r="R125" i="20"/>
  <c r="I125" i="20"/>
  <c r="S125" i="20"/>
  <c r="AD125" i="20"/>
  <c r="M124" i="20"/>
  <c r="Q125" i="20"/>
  <c r="AK127" i="20"/>
  <c r="AM127" i="20"/>
  <c r="AL127" i="20"/>
  <c r="A125" i="20"/>
  <c r="J125" i="20"/>
  <c r="B125" i="20"/>
  <c r="H125" i="20"/>
  <c r="F126" i="20"/>
  <c r="R126" i="20"/>
  <c r="I126" i="20"/>
  <c r="S126" i="20"/>
  <c r="AD126" i="20"/>
  <c r="AM128" i="20"/>
  <c r="AK128" i="20"/>
  <c r="AL128" i="20"/>
  <c r="Q126" i="20"/>
  <c r="M125" i="20"/>
  <c r="A126" i="20"/>
  <c r="J126" i="20"/>
  <c r="F127" i="20"/>
  <c r="R127" i="20"/>
  <c r="I127" i="20"/>
  <c r="S127" i="20"/>
  <c r="AD127" i="20"/>
  <c r="H126" i="20"/>
  <c r="B126" i="20"/>
  <c r="Q127" i="20"/>
  <c r="M126" i="20"/>
  <c r="AM129" i="20"/>
  <c r="AK129" i="20"/>
  <c r="AL129" i="20"/>
  <c r="B127" i="20"/>
  <c r="H127" i="20"/>
  <c r="F128" i="20"/>
  <c r="R128" i="20"/>
  <c r="I128" i="20"/>
  <c r="S128" i="20"/>
  <c r="AD128" i="20"/>
  <c r="J127" i="20"/>
  <c r="A127" i="20"/>
  <c r="AL130" i="20"/>
  <c r="AM130" i="20"/>
  <c r="AK130" i="20"/>
  <c r="Q128" i="20"/>
  <c r="M127" i="20"/>
  <c r="H128" i="20"/>
  <c r="B128" i="20"/>
  <c r="F129" i="20"/>
  <c r="R129" i="20"/>
  <c r="I129" i="20"/>
  <c r="S129" i="20"/>
  <c r="AD129" i="20"/>
  <c r="J128" i="20"/>
  <c r="A128" i="20"/>
  <c r="Q129" i="20"/>
  <c r="M128" i="20"/>
  <c r="AL131" i="20"/>
  <c r="AK131" i="20"/>
  <c r="AM131" i="20"/>
  <c r="H129" i="20"/>
  <c r="B129" i="20"/>
  <c r="F130" i="20"/>
  <c r="R130" i="20"/>
  <c r="S130" i="20"/>
  <c r="AD130" i="20"/>
  <c r="I130" i="20"/>
  <c r="A129" i="20"/>
  <c r="J129" i="20"/>
  <c r="AK132" i="20"/>
  <c r="AL132" i="20"/>
  <c r="AM132" i="20"/>
  <c r="Q130" i="20"/>
  <c r="M129" i="20"/>
  <c r="B130" i="20"/>
  <c r="H130" i="20"/>
  <c r="A130" i="20"/>
  <c r="J130" i="20"/>
  <c r="F131" i="20"/>
  <c r="R131" i="20"/>
  <c r="I131" i="20"/>
  <c r="S131" i="20"/>
  <c r="AD131" i="20"/>
  <c r="M130" i="20"/>
  <c r="Q131" i="20"/>
  <c r="AM133" i="20"/>
  <c r="AK133" i="20"/>
  <c r="AL133" i="20"/>
  <c r="J131" i="20"/>
  <c r="A131" i="20"/>
  <c r="F132" i="20"/>
  <c r="R132" i="20"/>
  <c r="I132" i="20"/>
  <c r="S132" i="20"/>
  <c r="AD132" i="20"/>
  <c r="H131" i="20"/>
  <c r="B131" i="20"/>
  <c r="AK134" i="20"/>
  <c r="AM134" i="20"/>
  <c r="AL134" i="20"/>
  <c r="Q132" i="20"/>
  <c r="M131" i="20"/>
  <c r="H132" i="20"/>
  <c r="B132" i="20"/>
  <c r="J132" i="20"/>
  <c r="A132" i="20"/>
  <c r="F133" i="20"/>
  <c r="R133" i="20"/>
  <c r="I133" i="20"/>
  <c r="S133" i="20"/>
  <c r="AD133" i="20"/>
  <c r="Q133" i="20"/>
  <c r="M132" i="20"/>
  <c r="AM135" i="20"/>
  <c r="AL135" i="20"/>
  <c r="AK135" i="20"/>
  <c r="A133" i="20"/>
  <c r="J133" i="20"/>
  <c r="H133" i="20"/>
  <c r="B133" i="20"/>
  <c r="R134" i="20"/>
  <c r="S134" i="20"/>
  <c r="AD134" i="20"/>
  <c r="I134" i="20"/>
  <c r="AK136" i="20"/>
  <c r="AL136" i="20"/>
  <c r="AM136" i="20"/>
  <c r="Q134" i="20"/>
  <c r="M133" i="20"/>
  <c r="R135" i="20"/>
  <c r="S135" i="20"/>
  <c r="AD135" i="20"/>
  <c r="I135" i="20"/>
  <c r="B134" i="20"/>
  <c r="H134" i="20"/>
  <c r="A134" i="20"/>
  <c r="J134" i="20"/>
  <c r="Q135" i="20"/>
  <c r="M134" i="20"/>
  <c r="AK137" i="20"/>
  <c r="AM137" i="20"/>
  <c r="AL137" i="20"/>
  <c r="R136" i="20"/>
  <c r="I136" i="20"/>
  <c r="S136" i="20"/>
  <c r="AD136" i="20"/>
  <c r="H135" i="20"/>
  <c r="B135" i="20"/>
  <c r="J135" i="20"/>
  <c r="A135" i="20"/>
  <c r="AL138" i="20"/>
  <c r="AM138" i="20"/>
  <c r="AK138" i="20"/>
  <c r="M135" i="20"/>
  <c r="Q136" i="20"/>
  <c r="J136" i="20"/>
  <c r="A136" i="20"/>
  <c r="R137" i="20"/>
  <c r="I137" i="20"/>
  <c r="S137" i="20"/>
  <c r="AD137" i="20"/>
  <c r="B136" i="20"/>
  <c r="H136" i="20"/>
  <c r="Q137" i="20"/>
  <c r="M136" i="20"/>
  <c r="AL139" i="20"/>
  <c r="AM139" i="20"/>
  <c r="AK139" i="20"/>
  <c r="H137" i="20"/>
  <c r="B137" i="20"/>
  <c r="A137" i="20"/>
  <c r="J137" i="20"/>
  <c r="R138" i="20"/>
  <c r="S138" i="20"/>
  <c r="AD138" i="20"/>
  <c r="I138" i="20"/>
  <c r="AK140" i="20"/>
  <c r="AM140" i="20"/>
  <c r="AL140" i="20"/>
  <c r="Q138" i="20"/>
  <c r="M137" i="20"/>
  <c r="R139" i="20"/>
  <c r="S139" i="20"/>
  <c r="AD139" i="20"/>
  <c r="I139" i="20"/>
  <c r="B138" i="20"/>
  <c r="H138" i="20"/>
  <c r="A138" i="20"/>
  <c r="J138" i="20"/>
  <c r="M138" i="20"/>
  <c r="Q139" i="20"/>
  <c r="AM141" i="20"/>
  <c r="AK141" i="20"/>
  <c r="AL141" i="20"/>
  <c r="R140" i="20"/>
  <c r="I140" i="20"/>
  <c r="S140" i="20"/>
  <c r="AD140" i="20"/>
  <c r="H139" i="20"/>
  <c r="B139" i="20"/>
  <c r="J139" i="20"/>
  <c r="A139" i="20"/>
  <c r="AM142" i="20"/>
  <c r="AK142" i="20"/>
  <c r="AL142" i="20"/>
  <c r="M139" i="20"/>
  <c r="Q140" i="20"/>
  <c r="R141" i="20"/>
  <c r="I141" i="20"/>
  <c r="S141" i="20"/>
  <c r="AD141" i="20"/>
  <c r="J140" i="20"/>
  <c r="A140" i="20"/>
  <c r="B140" i="20"/>
  <c r="H140" i="20"/>
  <c r="Q141" i="20"/>
  <c r="M140" i="20"/>
  <c r="AL143" i="20"/>
  <c r="AM143" i="20"/>
  <c r="AK143" i="20"/>
  <c r="A141" i="20"/>
  <c r="J141" i="20"/>
  <c r="B141" i="20"/>
  <c r="H141" i="20"/>
  <c r="R142" i="20"/>
  <c r="S142" i="20"/>
  <c r="AD142" i="20"/>
  <c r="I142" i="20"/>
  <c r="AK144" i="20"/>
  <c r="AL144" i="20"/>
  <c r="AM144" i="20"/>
  <c r="Q142" i="20"/>
  <c r="M141" i="20"/>
  <c r="R143" i="20"/>
  <c r="S143" i="20"/>
  <c r="AD143" i="20"/>
  <c r="I143" i="20"/>
  <c r="H142" i="20"/>
  <c r="B142" i="20"/>
  <c r="A142" i="20"/>
  <c r="J142" i="20"/>
  <c r="M142" i="20"/>
  <c r="Q143" i="20"/>
  <c r="AM145" i="20"/>
  <c r="AL145" i="20"/>
  <c r="AK145" i="20"/>
  <c r="R144" i="20"/>
  <c r="I144" i="20"/>
  <c r="S144" i="20"/>
  <c r="AD144" i="20"/>
  <c r="B143" i="20"/>
  <c r="H143" i="20"/>
  <c r="A143" i="20"/>
  <c r="J143" i="20"/>
  <c r="AM146" i="20"/>
  <c r="AK146" i="20"/>
  <c r="AL146" i="20"/>
  <c r="Q144" i="20"/>
  <c r="M143" i="20"/>
  <c r="J144" i="20"/>
  <c r="A144" i="20"/>
  <c r="R145" i="20"/>
  <c r="I145" i="20"/>
  <c r="S145" i="20"/>
  <c r="AD145" i="20"/>
  <c r="H144" i="20"/>
  <c r="B144" i="20"/>
  <c r="Q145" i="20"/>
  <c r="M144" i="20"/>
  <c r="AL147" i="20"/>
  <c r="AM147" i="20"/>
  <c r="AK147" i="20"/>
  <c r="B145" i="20"/>
  <c r="H145" i="20"/>
  <c r="A145" i="20"/>
  <c r="J145" i="20"/>
  <c r="R146" i="20"/>
  <c r="I146" i="20"/>
  <c r="S146" i="20"/>
  <c r="AD146" i="20"/>
  <c r="AK148" i="20"/>
  <c r="AL148" i="20"/>
  <c r="AM148" i="20"/>
  <c r="M145" i="20"/>
  <c r="Q146" i="20"/>
  <c r="J146" i="20"/>
  <c r="A146" i="20"/>
  <c r="H146" i="20"/>
  <c r="B146" i="20"/>
  <c r="R147" i="20"/>
  <c r="I147" i="20"/>
  <c r="S147" i="20"/>
  <c r="AD147" i="20"/>
  <c r="Q147" i="20"/>
  <c r="M146" i="20"/>
  <c r="AM149" i="20"/>
  <c r="AL149" i="20"/>
  <c r="AK149" i="20"/>
  <c r="A147" i="20"/>
  <c r="J147" i="20"/>
  <c r="R148" i="20"/>
  <c r="I148" i="20"/>
  <c r="S148" i="20"/>
  <c r="AD148" i="20"/>
  <c r="H147" i="20"/>
  <c r="B147" i="20"/>
  <c r="AM150" i="20"/>
  <c r="AK150" i="20"/>
  <c r="AL150" i="20"/>
  <c r="Q148" i="20"/>
  <c r="M147" i="20"/>
  <c r="H148" i="20"/>
  <c r="B148" i="20"/>
  <c r="R149" i="20"/>
  <c r="S149" i="20"/>
  <c r="AD149" i="20"/>
  <c r="I149" i="20"/>
  <c r="J148" i="20"/>
  <c r="A148" i="20"/>
  <c r="Q149" i="20"/>
  <c r="M148" i="20"/>
  <c r="AL151" i="20"/>
  <c r="AM151" i="20"/>
  <c r="AK151" i="20"/>
  <c r="H149" i="20"/>
  <c r="B149" i="20"/>
  <c r="J149" i="20"/>
  <c r="A149" i="20"/>
  <c r="R150" i="20"/>
  <c r="I150" i="20"/>
  <c r="S150" i="20"/>
  <c r="AD150" i="20"/>
  <c r="AK152" i="20"/>
  <c r="AL152" i="20"/>
  <c r="AM152" i="20"/>
  <c r="M149" i="20"/>
  <c r="Q150" i="20"/>
  <c r="J150" i="20"/>
  <c r="A150" i="20"/>
  <c r="H150" i="20"/>
  <c r="B150" i="20"/>
  <c r="R151" i="20"/>
  <c r="I151" i="20"/>
  <c r="S151" i="20"/>
  <c r="AD151" i="20"/>
  <c r="Q151" i="20"/>
  <c r="M150" i="20"/>
  <c r="AM153" i="20"/>
  <c r="AL153" i="20"/>
  <c r="AK153" i="20"/>
  <c r="A151" i="20"/>
  <c r="J151" i="20"/>
  <c r="R152" i="20"/>
  <c r="I152" i="20"/>
  <c r="S152" i="20"/>
  <c r="AD152" i="20"/>
  <c r="H151" i="20"/>
  <c r="B151" i="20"/>
  <c r="AM154" i="20"/>
  <c r="AK154" i="20"/>
  <c r="AL154" i="20"/>
  <c r="Q152" i="20"/>
  <c r="M151" i="20"/>
  <c r="H152" i="20"/>
  <c r="B152" i="20"/>
  <c r="R153" i="20"/>
  <c r="I153" i="20"/>
  <c r="S153" i="20"/>
  <c r="AD153" i="20"/>
  <c r="A152" i="20"/>
  <c r="J152" i="20"/>
  <c r="Q153" i="20"/>
  <c r="M152" i="20"/>
  <c r="AL155" i="20"/>
  <c r="AM155" i="20"/>
  <c r="AK155" i="20"/>
  <c r="B153" i="20"/>
  <c r="H153" i="20"/>
  <c r="R154" i="20"/>
  <c r="I154" i="20"/>
  <c r="S154" i="20"/>
  <c r="AD154" i="20"/>
  <c r="A153" i="20"/>
  <c r="J153" i="20"/>
  <c r="AK156" i="20"/>
  <c r="AL156" i="20"/>
  <c r="AM156" i="20"/>
  <c r="M153" i="20"/>
  <c r="Q154" i="20"/>
  <c r="B154" i="20"/>
  <c r="H154" i="20"/>
  <c r="R155" i="20"/>
  <c r="I155" i="20"/>
  <c r="S155" i="20"/>
  <c r="AD155" i="20"/>
  <c r="A154" i="20"/>
  <c r="J154" i="20"/>
  <c r="Q155" i="20"/>
  <c r="M154" i="20"/>
  <c r="AL157" i="20"/>
  <c r="AK157" i="20"/>
  <c r="AM157" i="20"/>
  <c r="J155" i="20"/>
  <c r="A155" i="20"/>
  <c r="R156" i="20"/>
  <c r="S156" i="20"/>
  <c r="AD156" i="20"/>
  <c r="I156" i="20"/>
  <c r="H155" i="20"/>
  <c r="B155" i="20"/>
  <c r="AM158" i="20"/>
  <c r="AK158" i="20"/>
  <c r="AL158" i="20"/>
  <c r="Q156" i="20"/>
  <c r="M155" i="20"/>
  <c r="H156" i="20"/>
  <c r="B156" i="20"/>
  <c r="A156" i="20"/>
  <c r="J156" i="20"/>
  <c r="R157" i="20"/>
  <c r="I157" i="20"/>
  <c r="S157" i="20"/>
  <c r="AD157" i="20"/>
  <c r="Q157" i="20"/>
  <c r="M156" i="20"/>
  <c r="AM159" i="20"/>
  <c r="AL159" i="20"/>
  <c r="AK159" i="20"/>
  <c r="J157" i="20"/>
  <c r="A157" i="20"/>
  <c r="B157" i="20"/>
  <c r="H157" i="20"/>
  <c r="R158" i="20"/>
  <c r="S158" i="20"/>
  <c r="AD158" i="20"/>
  <c r="I158" i="20"/>
  <c r="AK160" i="20"/>
  <c r="AM160" i="20"/>
  <c r="AL160" i="20"/>
  <c r="M157" i="20"/>
  <c r="Q158" i="20"/>
  <c r="R159" i="20"/>
  <c r="I159" i="20"/>
  <c r="S159" i="20"/>
  <c r="AD159" i="20"/>
  <c r="B158" i="20"/>
  <c r="H158" i="20"/>
  <c r="A158" i="20"/>
  <c r="J158" i="20"/>
  <c r="Q159" i="20"/>
  <c r="M158" i="20"/>
  <c r="AL161" i="20"/>
  <c r="AM161" i="20"/>
  <c r="AK161" i="20"/>
  <c r="J159" i="20"/>
  <c r="A159" i="20"/>
  <c r="R160" i="20"/>
  <c r="I160" i="20"/>
  <c r="S160" i="20"/>
  <c r="AD160" i="20"/>
  <c r="H159" i="20"/>
  <c r="B159" i="20"/>
  <c r="AM162" i="20"/>
  <c r="AK162" i="20"/>
  <c r="AL162" i="20"/>
  <c r="Q160" i="20"/>
  <c r="M159" i="20"/>
  <c r="H160" i="20"/>
  <c r="B160" i="20"/>
  <c r="J160" i="20"/>
  <c r="A160" i="20"/>
  <c r="R161" i="20"/>
  <c r="I161" i="20"/>
  <c r="S161" i="20"/>
  <c r="AD161" i="20"/>
  <c r="Q161" i="20"/>
  <c r="M160" i="20"/>
  <c r="AM163" i="20"/>
  <c r="AL163" i="20"/>
  <c r="AK163" i="20"/>
  <c r="B161" i="20"/>
  <c r="H161" i="20"/>
  <c r="A161" i="20"/>
  <c r="J161" i="20"/>
  <c r="R162" i="20"/>
  <c r="I162" i="20"/>
  <c r="S162" i="20"/>
  <c r="AD162" i="20"/>
  <c r="AK164" i="20"/>
  <c r="AL164" i="20"/>
  <c r="AM164" i="20"/>
  <c r="M161" i="20"/>
  <c r="Q162" i="20"/>
  <c r="A162" i="20"/>
  <c r="J162" i="20"/>
  <c r="R163" i="20"/>
  <c r="I163" i="20"/>
  <c r="S163" i="20"/>
  <c r="AD163" i="20"/>
  <c r="H162" i="20"/>
  <c r="B162" i="20"/>
  <c r="Q163" i="20"/>
  <c r="M162" i="20"/>
  <c r="AK165" i="20"/>
  <c r="AM165" i="20"/>
  <c r="AL165" i="20"/>
  <c r="J163" i="20"/>
  <c r="A163" i="20"/>
  <c r="R164" i="20"/>
  <c r="I164" i="20"/>
  <c r="S164" i="20"/>
  <c r="AD164" i="20"/>
  <c r="B163" i="20"/>
  <c r="H163" i="20"/>
  <c r="AK166" i="20"/>
  <c r="AM166" i="20"/>
  <c r="AL166" i="20"/>
  <c r="Q164" i="20"/>
  <c r="M163" i="20"/>
  <c r="J164" i="20"/>
  <c r="A164" i="20"/>
  <c r="R165" i="20"/>
  <c r="I165" i="20"/>
  <c r="S165" i="20"/>
  <c r="AD165" i="20"/>
  <c r="H164" i="20"/>
  <c r="B164" i="20"/>
  <c r="Q165" i="20"/>
  <c r="M164" i="20"/>
  <c r="AL167" i="20"/>
  <c r="AM167" i="20"/>
  <c r="AK167" i="20"/>
  <c r="A165" i="20"/>
  <c r="J165" i="20"/>
  <c r="R166" i="20"/>
  <c r="S166" i="20"/>
  <c r="AD166" i="20"/>
  <c r="I166" i="20"/>
  <c r="B165" i="20"/>
  <c r="H165" i="20"/>
  <c r="AK168" i="20"/>
  <c r="AL168" i="20"/>
  <c r="AM168" i="20"/>
  <c r="M165" i="20"/>
  <c r="Q166" i="20"/>
  <c r="H166" i="20"/>
  <c r="B166" i="20"/>
  <c r="A166" i="20"/>
  <c r="J166" i="20"/>
  <c r="R167" i="20"/>
  <c r="I167" i="20"/>
  <c r="S167" i="20"/>
  <c r="AD167" i="20"/>
  <c r="Q167" i="20"/>
  <c r="M166" i="20"/>
  <c r="AK169" i="20"/>
  <c r="AM169" i="20"/>
  <c r="AL169" i="20"/>
  <c r="H167" i="20"/>
  <c r="B167" i="20"/>
  <c r="R168" i="20"/>
  <c r="S168" i="20"/>
  <c r="AD168" i="20"/>
  <c r="I168" i="20"/>
  <c r="A167" i="20"/>
  <c r="J167" i="20"/>
  <c r="AM170" i="20"/>
  <c r="AL170" i="20"/>
  <c r="AK170" i="20"/>
  <c r="M167" i="20"/>
  <c r="Q168" i="20"/>
  <c r="A168" i="20"/>
  <c r="J168" i="20"/>
  <c r="R169" i="20"/>
  <c r="S169" i="20"/>
  <c r="AD169" i="20"/>
  <c r="I169" i="20"/>
  <c r="B168" i="20"/>
  <c r="H168" i="20"/>
  <c r="M168" i="20"/>
  <c r="Q169" i="20"/>
  <c r="AK171" i="20"/>
  <c r="AL171" i="20"/>
  <c r="AM171" i="20"/>
  <c r="A169" i="20"/>
  <c r="J169" i="20"/>
  <c r="H169" i="20"/>
  <c r="B169" i="20"/>
  <c r="R170" i="20"/>
  <c r="I170" i="20"/>
  <c r="S170" i="20"/>
  <c r="AD170" i="20"/>
  <c r="AK172" i="20"/>
  <c r="AL172" i="20"/>
  <c r="AM172" i="20"/>
  <c r="Q170" i="20"/>
  <c r="M169" i="20"/>
  <c r="H170" i="20"/>
  <c r="B170" i="20"/>
  <c r="A170" i="20"/>
  <c r="J170" i="20"/>
  <c r="R171" i="20"/>
  <c r="S171" i="20"/>
  <c r="AD171" i="20"/>
  <c r="I171" i="20"/>
  <c r="Q171" i="20"/>
  <c r="M170" i="20"/>
  <c r="AL173" i="20"/>
  <c r="AK173" i="20"/>
  <c r="AM173" i="20"/>
  <c r="R172" i="20"/>
  <c r="I172" i="20"/>
  <c r="S172" i="20"/>
  <c r="AD172" i="20"/>
  <c r="B171" i="20"/>
  <c r="H171" i="20"/>
  <c r="J171" i="20"/>
  <c r="A171" i="20"/>
  <c r="AL174" i="20"/>
  <c r="AK174" i="20"/>
  <c r="AM174" i="20"/>
  <c r="Q172" i="20"/>
  <c r="M171" i="20"/>
  <c r="R173" i="20"/>
  <c r="I173" i="20"/>
  <c r="S173" i="20"/>
  <c r="AD173" i="20"/>
  <c r="A172" i="20"/>
  <c r="J172" i="20"/>
  <c r="B172" i="20"/>
  <c r="H172" i="20"/>
  <c r="Q173" i="20"/>
  <c r="M172" i="20"/>
  <c r="AL175" i="20"/>
  <c r="AM175" i="20"/>
  <c r="AK175" i="20"/>
  <c r="A173" i="20"/>
  <c r="J173" i="20"/>
  <c r="R174" i="20"/>
  <c r="I174" i="20"/>
  <c r="S174" i="20"/>
  <c r="AD174" i="20"/>
  <c r="B173" i="20"/>
  <c r="H173" i="20"/>
  <c r="AK176" i="20"/>
  <c r="AL176" i="20"/>
  <c r="AM176" i="20"/>
  <c r="M173" i="20"/>
  <c r="Q174" i="20"/>
  <c r="H174" i="20"/>
  <c r="B174" i="20"/>
  <c r="A174" i="20"/>
  <c r="J174" i="20"/>
  <c r="R175" i="20"/>
  <c r="I175" i="20"/>
  <c r="S175" i="20"/>
  <c r="AD175" i="20"/>
  <c r="Q175" i="20"/>
  <c r="M174" i="20"/>
  <c r="AM177" i="20"/>
  <c r="AL177" i="20"/>
  <c r="AK177" i="20"/>
  <c r="A175" i="20"/>
  <c r="J175" i="20"/>
  <c r="R176" i="20"/>
  <c r="I176" i="20"/>
  <c r="S176" i="20"/>
  <c r="AD176" i="20"/>
  <c r="H175" i="20"/>
  <c r="B175" i="20"/>
  <c r="AL178" i="20"/>
  <c r="AK178" i="20"/>
  <c r="AM178" i="20"/>
  <c r="Q176" i="20"/>
  <c r="M175" i="20"/>
  <c r="H176" i="20"/>
  <c r="B176" i="20"/>
  <c r="J176" i="20"/>
  <c r="A176" i="20"/>
  <c r="R177" i="20"/>
  <c r="I177" i="20"/>
  <c r="S177" i="20"/>
  <c r="AD177" i="20"/>
  <c r="Q177" i="20"/>
  <c r="M176" i="20"/>
  <c r="AL179" i="20"/>
  <c r="AM179" i="20"/>
  <c r="AK179" i="20"/>
  <c r="B177" i="20"/>
  <c r="H177" i="20"/>
  <c r="J177" i="20"/>
  <c r="A177" i="20"/>
  <c r="R178" i="20"/>
  <c r="I178" i="20"/>
  <c r="S178" i="20"/>
  <c r="AD178" i="20"/>
  <c r="AK180" i="20"/>
  <c r="AL180" i="20"/>
  <c r="AM180" i="20"/>
  <c r="M177" i="20"/>
  <c r="Q178" i="20"/>
  <c r="H178" i="20"/>
  <c r="B178" i="20"/>
  <c r="A178" i="20"/>
  <c r="J178" i="20"/>
  <c r="F179" i="20"/>
  <c r="R179" i="20"/>
  <c r="I179" i="20"/>
  <c r="S179" i="20"/>
  <c r="AD179" i="20"/>
  <c r="Q179" i="20"/>
  <c r="M178" i="20"/>
  <c r="AM181" i="20"/>
  <c r="AL181" i="20"/>
  <c r="AK181" i="20"/>
  <c r="A179" i="20"/>
  <c r="J179" i="20"/>
  <c r="F180" i="20"/>
  <c r="R180" i="20"/>
  <c r="I180" i="20"/>
  <c r="S180" i="20"/>
  <c r="AD180" i="20"/>
  <c r="H179" i="20"/>
  <c r="B179" i="20"/>
  <c r="AM182" i="20"/>
  <c r="AL182" i="20"/>
  <c r="AK182" i="20"/>
  <c r="M179" i="20"/>
  <c r="Q180" i="20"/>
  <c r="H180" i="20"/>
  <c r="B180" i="20"/>
  <c r="J180" i="20"/>
  <c r="A180" i="20"/>
  <c r="F181" i="20"/>
  <c r="R181" i="20"/>
  <c r="I181" i="20"/>
  <c r="S181" i="20"/>
  <c r="AD181" i="20"/>
  <c r="Q181" i="20"/>
  <c r="M180" i="20"/>
  <c r="AL183" i="20"/>
  <c r="AM183" i="20"/>
  <c r="AK183" i="20"/>
  <c r="B181" i="20"/>
  <c r="H181" i="20"/>
  <c r="J181" i="20"/>
  <c r="A181" i="20"/>
  <c r="F182" i="20"/>
  <c r="R182" i="20"/>
  <c r="I182" i="20"/>
  <c r="S182" i="20"/>
  <c r="AD182" i="20"/>
  <c r="AK184" i="20"/>
  <c r="AL184" i="20"/>
  <c r="AM184" i="20"/>
  <c r="M181" i="20"/>
  <c r="Q182" i="20"/>
  <c r="H182" i="20"/>
  <c r="B182" i="20"/>
  <c r="A182" i="20"/>
  <c r="J182" i="20"/>
  <c r="F183" i="20"/>
  <c r="R183" i="20"/>
  <c r="I183" i="20"/>
  <c r="S183" i="20"/>
  <c r="AD183" i="20"/>
  <c r="Q183" i="20"/>
  <c r="M182" i="20"/>
  <c r="AL185" i="20"/>
  <c r="AK185" i="20"/>
  <c r="AM185" i="20"/>
  <c r="J183" i="20"/>
  <c r="A183" i="20"/>
  <c r="F184" i="20"/>
  <c r="R184" i="20"/>
  <c r="I184" i="20"/>
  <c r="S184" i="20"/>
  <c r="AD184" i="20"/>
  <c r="H183" i="20"/>
  <c r="B183" i="20"/>
  <c r="AK186" i="20"/>
  <c r="AM186" i="20"/>
  <c r="AL186" i="20"/>
  <c r="Q184" i="20"/>
  <c r="M183" i="20"/>
  <c r="F185" i="20"/>
  <c r="R185" i="20"/>
  <c r="I185" i="20"/>
  <c r="S185" i="20"/>
  <c r="AD185" i="20"/>
  <c r="H184" i="20"/>
  <c r="B184" i="20"/>
  <c r="A184" i="20"/>
  <c r="J184" i="20"/>
  <c r="Q185" i="20"/>
  <c r="M184" i="20"/>
  <c r="AL187" i="20"/>
  <c r="AM187" i="20"/>
  <c r="AK187" i="20"/>
  <c r="A185" i="20"/>
  <c r="J185" i="20"/>
  <c r="F186" i="20"/>
  <c r="R186" i="20"/>
  <c r="I186" i="20"/>
  <c r="S186" i="20"/>
  <c r="AD186" i="20"/>
  <c r="B185" i="20"/>
  <c r="H185" i="20"/>
  <c r="AK188" i="20"/>
  <c r="AL188" i="20"/>
  <c r="AM188" i="20"/>
  <c r="M185" i="20"/>
  <c r="Q186" i="20"/>
  <c r="F187" i="20"/>
  <c r="R187" i="20"/>
  <c r="S187" i="20"/>
  <c r="AD187" i="20"/>
  <c r="I187" i="20"/>
  <c r="H186" i="20"/>
  <c r="B186" i="20"/>
  <c r="J186" i="20"/>
  <c r="A186" i="20"/>
  <c r="Q187" i="20"/>
  <c r="M186" i="20"/>
  <c r="AL189" i="20"/>
  <c r="AK189" i="20"/>
  <c r="AM189" i="20"/>
  <c r="F188" i="20"/>
  <c r="R188" i="20"/>
  <c r="I188" i="20"/>
  <c r="S188" i="20"/>
  <c r="AD188" i="20"/>
  <c r="B187" i="20"/>
  <c r="H187" i="20"/>
  <c r="A187" i="20"/>
  <c r="J187" i="20"/>
  <c r="AL190" i="20"/>
  <c r="AK190" i="20"/>
  <c r="AM190" i="20"/>
  <c r="Q188" i="20"/>
  <c r="M187" i="20"/>
  <c r="A188" i="20"/>
  <c r="J188" i="20"/>
  <c r="F189" i="20"/>
  <c r="R189" i="20"/>
  <c r="I189" i="20"/>
  <c r="S189" i="20"/>
  <c r="AD189" i="20"/>
  <c r="H188" i="20"/>
  <c r="B188" i="20"/>
  <c r="Q189" i="20"/>
  <c r="M188" i="20"/>
  <c r="AL191" i="20"/>
  <c r="AM191" i="20"/>
  <c r="AK191" i="20"/>
  <c r="F190" i="20"/>
  <c r="R190" i="20"/>
  <c r="C191" i="20"/>
  <c r="I190" i="20"/>
  <c r="S190" i="20"/>
  <c r="AD190" i="20"/>
  <c r="B189" i="20"/>
  <c r="H189" i="20"/>
  <c r="A189" i="20"/>
  <c r="J189" i="20"/>
  <c r="AK192" i="20"/>
  <c r="AL192" i="20"/>
  <c r="AM192" i="20"/>
  <c r="M189" i="20"/>
  <c r="Q190" i="20"/>
  <c r="J190" i="20"/>
  <c r="A190" i="20"/>
  <c r="F191" i="20"/>
  <c r="R191" i="20"/>
  <c r="S191" i="20"/>
  <c r="AD191" i="20"/>
  <c r="G191" i="20"/>
  <c r="C192" i="20"/>
  <c r="I191" i="20"/>
  <c r="H190" i="20"/>
  <c r="B190" i="20"/>
  <c r="Q191" i="20"/>
  <c r="M190" i="20"/>
  <c r="AL193" i="20"/>
  <c r="AK193" i="20"/>
  <c r="AM193" i="20"/>
  <c r="A191" i="20"/>
  <c r="J191" i="20"/>
  <c r="F192" i="20"/>
  <c r="R192" i="20"/>
  <c r="C193" i="20"/>
  <c r="I192" i="20"/>
  <c r="S192" i="20"/>
  <c r="AD192" i="20"/>
  <c r="G192" i="20"/>
  <c r="B191" i="20"/>
  <c r="H191" i="20"/>
  <c r="AL194" i="20"/>
  <c r="AK194" i="20"/>
  <c r="AM194" i="20"/>
  <c r="Q192" i="20"/>
  <c r="M191" i="20"/>
  <c r="F193" i="20"/>
  <c r="R193" i="20"/>
  <c r="C194" i="20"/>
  <c r="I193" i="20"/>
  <c r="S193" i="20"/>
  <c r="AD193" i="20"/>
  <c r="G193" i="20"/>
  <c r="H192" i="20"/>
  <c r="B192" i="20"/>
  <c r="A192" i="20"/>
  <c r="J192" i="20"/>
  <c r="Q193" i="20"/>
  <c r="M192" i="20"/>
  <c r="AL195" i="20"/>
  <c r="AM195" i="20"/>
  <c r="AK195" i="20"/>
  <c r="A193" i="20"/>
  <c r="J193" i="20"/>
  <c r="F194" i="20"/>
  <c r="R194" i="20"/>
  <c r="C195" i="20"/>
  <c r="I194" i="20"/>
  <c r="S194" i="20"/>
  <c r="AD194" i="20"/>
  <c r="G194" i="20"/>
  <c r="B193" i="20"/>
  <c r="H193" i="20"/>
  <c r="AK196" i="20"/>
  <c r="AL196" i="20"/>
  <c r="AM196" i="20"/>
  <c r="M193" i="20"/>
  <c r="Q194" i="20"/>
  <c r="F195" i="20"/>
  <c r="R195" i="20"/>
  <c r="S195" i="20"/>
  <c r="AD195" i="20"/>
  <c r="G195" i="20"/>
  <c r="C196" i="20"/>
  <c r="I195" i="20"/>
  <c r="H194" i="20"/>
  <c r="B194" i="20"/>
  <c r="J194" i="20"/>
  <c r="A194" i="20"/>
  <c r="Q195" i="20"/>
  <c r="M194" i="20"/>
  <c r="AL197" i="20"/>
  <c r="AK197" i="20"/>
  <c r="AM197" i="20"/>
  <c r="F196" i="20"/>
  <c r="R196" i="20"/>
  <c r="C197" i="20"/>
  <c r="I196" i="20"/>
  <c r="S196" i="20"/>
  <c r="AD196" i="20"/>
  <c r="G196" i="20"/>
  <c r="B195" i="20"/>
  <c r="H195" i="20"/>
  <c r="A195" i="20"/>
  <c r="J195" i="20"/>
  <c r="AM198" i="20"/>
  <c r="AL198" i="20"/>
  <c r="AK198" i="20"/>
  <c r="M195" i="20"/>
  <c r="Q196" i="20"/>
  <c r="A196" i="20"/>
  <c r="J196" i="20"/>
  <c r="F197" i="20"/>
  <c r="R197" i="20"/>
  <c r="C198" i="20"/>
  <c r="I197" i="20"/>
  <c r="S197" i="20"/>
  <c r="AD197" i="20"/>
  <c r="G197" i="20"/>
  <c r="H196" i="20"/>
  <c r="B196" i="20"/>
  <c r="Q197" i="20"/>
  <c r="M196" i="20"/>
  <c r="AL199" i="20"/>
  <c r="AM199" i="20"/>
  <c r="AK199" i="20"/>
  <c r="F198" i="20"/>
  <c r="R198" i="20"/>
  <c r="C199" i="20"/>
  <c r="I198" i="20"/>
  <c r="S198" i="20"/>
  <c r="AD198" i="20"/>
  <c r="G198" i="20"/>
  <c r="B197" i="20"/>
  <c r="H197" i="20"/>
  <c r="A197" i="20"/>
  <c r="J197" i="20"/>
  <c r="AK200" i="20"/>
  <c r="AL200" i="20"/>
  <c r="AM200" i="20"/>
  <c r="Q198" i="20"/>
  <c r="M197" i="20"/>
  <c r="J198" i="20"/>
  <c r="A198" i="20"/>
  <c r="F199" i="20"/>
  <c r="R199" i="20"/>
  <c r="S199" i="20"/>
  <c r="AD199" i="20"/>
  <c r="G199" i="20"/>
  <c r="C200" i="20"/>
  <c r="I199" i="20"/>
  <c r="H198" i="20"/>
  <c r="B198" i="20"/>
  <c r="Q199" i="20"/>
  <c r="M198" i="20"/>
  <c r="AK201" i="20"/>
  <c r="AL201" i="20"/>
  <c r="AM201" i="20"/>
  <c r="A199" i="20"/>
  <c r="J199" i="20"/>
  <c r="F200" i="20"/>
  <c r="R200" i="20"/>
  <c r="I200" i="20"/>
  <c r="S200" i="20"/>
  <c r="AD200" i="20"/>
  <c r="G200" i="20"/>
  <c r="C201" i="20"/>
  <c r="H199" i="20"/>
  <c r="B199" i="20"/>
  <c r="AL202" i="20"/>
  <c r="AM202" i="20"/>
  <c r="AK202" i="20"/>
  <c r="Q200" i="20"/>
  <c r="M199" i="20"/>
  <c r="J200" i="20"/>
  <c r="A200" i="20"/>
  <c r="I201" i="20"/>
  <c r="AF5" i="20"/>
  <c r="F201" i="20"/>
  <c r="C202" i="20"/>
  <c r="S201" i="20"/>
  <c r="AD201" i="20"/>
  <c r="B200" i="20"/>
  <c r="U3" i="20"/>
  <c r="U4" i="20"/>
  <c r="H200" i="20"/>
  <c r="U5" i="20"/>
  <c r="M200" i="20"/>
  <c r="AL203" i="20"/>
  <c r="AK203" i="20"/>
  <c r="AM203" i="20"/>
  <c r="AS12" i="20"/>
  <c r="J8" i="19"/>
  <c r="AV12" i="20"/>
  <c r="AS11" i="20"/>
  <c r="J7" i="19"/>
  <c r="AV11" i="20"/>
  <c r="J201" i="20"/>
  <c r="A201" i="20"/>
  <c r="AF4" i="20"/>
  <c r="AF3" i="20"/>
  <c r="AV10" i="20"/>
  <c r="AU10" i="20"/>
  <c r="AT10" i="20"/>
  <c r="AS10" i="20"/>
  <c r="J6" i="19"/>
  <c r="C203" i="20"/>
  <c r="S202" i="20"/>
  <c r="AD202" i="20"/>
  <c r="AM204" i="20"/>
  <c r="AL204" i="20"/>
  <c r="AK204" i="20"/>
  <c r="M201" i="20"/>
  <c r="S203" i="20"/>
  <c r="AD203" i="20"/>
  <c r="C204" i="20"/>
  <c r="AU11" i="20"/>
  <c r="AT11" i="20"/>
  <c r="AU12" i="20"/>
  <c r="AT12" i="20"/>
  <c r="E5" i="27"/>
  <c r="K7" i="19"/>
  <c r="C5" i="27"/>
  <c r="K8" i="19"/>
  <c r="M5" i="27"/>
  <c r="K13" i="19"/>
  <c r="K12" i="19"/>
  <c r="M202" i="20"/>
  <c r="AK205" i="20"/>
  <c r="AL205" i="20"/>
  <c r="AM205" i="20"/>
  <c r="AV13" i="20"/>
  <c r="S204" i="20"/>
  <c r="AD204" i="20"/>
  <c r="C205" i="20"/>
  <c r="C23" i="19"/>
  <c r="C22" i="19"/>
  <c r="AL206" i="20"/>
  <c r="AM206" i="20"/>
  <c r="AK206" i="20"/>
  <c r="M203" i="20"/>
  <c r="C206" i="20"/>
  <c r="S205" i="20"/>
  <c r="AD205" i="20"/>
  <c r="C18" i="19"/>
  <c r="C17" i="19"/>
  <c r="B5" i="27"/>
  <c r="M204" i="20"/>
  <c r="AL207" i="20"/>
  <c r="AK207" i="20"/>
  <c r="AM207" i="20"/>
  <c r="S206" i="20"/>
  <c r="AD206" i="20"/>
  <c r="C207" i="20"/>
  <c r="C27" i="19"/>
  <c r="C28" i="19"/>
  <c r="C13" i="19"/>
  <c r="C12" i="19"/>
  <c r="AM208" i="20"/>
  <c r="AI6" i="20"/>
  <c r="AL208" i="20"/>
  <c r="AH6" i="20"/>
  <c r="AH8" i="20"/>
  <c r="AK208" i="20"/>
  <c r="AG6" i="20"/>
  <c r="AG8" i="20"/>
  <c r="M205" i="20"/>
  <c r="S207" i="20"/>
  <c r="AD207" i="20"/>
  <c r="C208" i="20"/>
  <c r="M206" i="20"/>
  <c r="AG9" i="20"/>
  <c r="AG10" i="20"/>
  <c r="AH9" i="20"/>
  <c r="AH10" i="20"/>
  <c r="S208" i="20"/>
  <c r="AD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237" i="20"/>
  <c r="AH11" i="20"/>
  <c r="AJ11" i="20"/>
  <c r="AJ10" i="20"/>
  <c r="M207" i="20"/>
  <c r="AG11" i="20"/>
  <c r="AG12" i="20"/>
  <c r="AH12" i="20"/>
  <c r="AJ12" i="20"/>
  <c r="M208" i="20"/>
  <c r="AG13" i="20"/>
  <c r="AG14" i="20"/>
  <c r="AG15" i="20"/>
  <c r="AH13" i="20"/>
  <c r="AQ35" i="20"/>
  <c r="AQ37" i="20"/>
  <c r="AG4" i="20"/>
  <c r="AG5" i="20"/>
  <c r="AG3" i="20"/>
  <c r="AG16" i="20"/>
  <c r="AG17" i="20"/>
  <c r="AG18" i="20"/>
  <c r="AJ13" i="20"/>
  <c r="AH14" i="20"/>
  <c r="AV19" i="20"/>
  <c r="AV18" i="20"/>
  <c r="AV20" i="20"/>
  <c r="AG19" i="20"/>
  <c r="AG20" i="20"/>
  <c r="AG21" i="20"/>
  <c r="AG22" i="20"/>
  <c r="AG23" i="20"/>
  <c r="AG24" i="20"/>
  <c r="AG25" i="20"/>
  <c r="AG26" i="20"/>
  <c r="AG27" i="20"/>
  <c r="AG28" i="20"/>
  <c r="AG29" i="20"/>
  <c r="AG30" i="20"/>
  <c r="AG31" i="20"/>
  <c r="AG32" i="20"/>
  <c r="AG33" i="20"/>
  <c r="AG34" i="20"/>
  <c r="AG35" i="20"/>
  <c r="AG36" i="20"/>
  <c r="AG37" i="20"/>
  <c r="AG38" i="20"/>
  <c r="AG39" i="20"/>
  <c r="AG40" i="20"/>
  <c r="AG41" i="20"/>
  <c r="AG42" i="20"/>
  <c r="AG43" i="20"/>
  <c r="AG44" i="20"/>
  <c r="AG45" i="20"/>
  <c r="AG46" i="20"/>
  <c r="AG47" i="20"/>
  <c r="AG48" i="20"/>
  <c r="AG49" i="20"/>
  <c r="AG50" i="20"/>
  <c r="AG51" i="20"/>
  <c r="AG52" i="20"/>
  <c r="AG53" i="20"/>
  <c r="AG54" i="20"/>
  <c r="AG55" i="20"/>
  <c r="AG56" i="20"/>
  <c r="AG57" i="20"/>
  <c r="AG58" i="20"/>
  <c r="AG59" i="20"/>
  <c r="AG60" i="20"/>
  <c r="AG61" i="20"/>
  <c r="AG62" i="20"/>
  <c r="AG63" i="20"/>
  <c r="AG64" i="20"/>
  <c r="AG65" i="20"/>
  <c r="AG66" i="20"/>
  <c r="AG67" i="20"/>
  <c r="AG68" i="20"/>
  <c r="AG69" i="20"/>
  <c r="AG70" i="20"/>
  <c r="AG71" i="20"/>
  <c r="AG72" i="20"/>
  <c r="AG73" i="20"/>
  <c r="AG74" i="20"/>
  <c r="AG75" i="20"/>
  <c r="AG76" i="20"/>
  <c r="AG77" i="20"/>
  <c r="AG78" i="20"/>
  <c r="AG79" i="20"/>
  <c r="AG80" i="20"/>
  <c r="AG81" i="20"/>
  <c r="AG82" i="20"/>
  <c r="AG83" i="20"/>
  <c r="AG84" i="20"/>
  <c r="AG85" i="20"/>
  <c r="AG86" i="20"/>
  <c r="AG87" i="20"/>
  <c r="AG88" i="20"/>
  <c r="AG89" i="20"/>
  <c r="AG90" i="20"/>
  <c r="AG91" i="20"/>
  <c r="AG92" i="20"/>
  <c r="AG93" i="20"/>
  <c r="AG94" i="20"/>
  <c r="AG95" i="20"/>
  <c r="AG96" i="20"/>
  <c r="AG97" i="20"/>
  <c r="AG98" i="20"/>
  <c r="AG99" i="20"/>
  <c r="AG100" i="20"/>
  <c r="AG101" i="20"/>
  <c r="AG102" i="20"/>
  <c r="AG103" i="20"/>
  <c r="AG104" i="20"/>
  <c r="AG105" i="20"/>
  <c r="AG106" i="20"/>
  <c r="AG107" i="20"/>
  <c r="AG108" i="20"/>
  <c r="AG109" i="20"/>
  <c r="AG110" i="20"/>
  <c r="AG111" i="20"/>
  <c r="AG112" i="20"/>
  <c r="AG113" i="20"/>
  <c r="AG114" i="20"/>
  <c r="AG115" i="20"/>
  <c r="AG116" i="20"/>
  <c r="AG117" i="20"/>
  <c r="AG118" i="20"/>
  <c r="AG119" i="20"/>
  <c r="AG120" i="20"/>
  <c r="AG121" i="20"/>
  <c r="AG122" i="20"/>
  <c r="AG123" i="20"/>
  <c r="AG124" i="20"/>
  <c r="AG125" i="20"/>
  <c r="AG126" i="20"/>
  <c r="AG127" i="20"/>
  <c r="AG128" i="20"/>
  <c r="AG129" i="20"/>
  <c r="AG130" i="20"/>
  <c r="AG131" i="20"/>
  <c r="AG132" i="20"/>
  <c r="AG133" i="20"/>
  <c r="AG134" i="20"/>
  <c r="AG135" i="20"/>
  <c r="AG136" i="20"/>
  <c r="AG137" i="20"/>
  <c r="AG138" i="20"/>
  <c r="AG139" i="20"/>
  <c r="AG140" i="20"/>
  <c r="AG141" i="20"/>
  <c r="AG142" i="20"/>
  <c r="AG143" i="20"/>
  <c r="AG144" i="20"/>
  <c r="AG145" i="20"/>
  <c r="AG146" i="20"/>
  <c r="AG147" i="20"/>
  <c r="AG148" i="20"/>
  <c r="AG149" i="20"/>
  <c r="AG150" i="20"/>
  <c r="AG151" i="20"/>
  <c r="AG152" i="20"/>
  <c r="AG153" i="20"/>
  <c r="AG154" i="20"/>
  <c r="AG155" i="20"/>
  <c r="AG156" i="20"/>
  <c r="AG157" i="20"/>
  <c r="AG158" i="20"/>
  <c r="AG159" i="20"/>
  <c r="AG160" i="20"/>
  <c r="AG161" i="20"/>
  <c r="AG162" i="20"/>
  <c r="AG163" i="20"/>
  <c r="AG164" i="20"/>
  <c r="AG165" i="20"/>
  <c r="AG166" i="20"/>
  <c r="AG167" i="20"/>
  <c r="AG168" i="20"/>
  <c r="AG169" i="20"/>
  <c r="AG170" i="20"/>
  <c r="AG171" i="20"/>
  <c r="AG172" i="20"/>
  <c r="AG173" i="20"/>
  <c r="AG174" i="20"/>
  <c r="AG175" i="20"/>
  <c r="AG176" i="20"/>
  <c r="AG177" i="20"/>
  <c r="AG178" i="20"/>
  <c r="AG179" i="20"/>
  <c r="AG180" i="20"/>
  <c r="AG181" i="20"/>
  <c r="AG182" i="20"/>
  <c r="AG183" i="20"/>
  <c r="AG184" i="20"/>
  <c r="AG185" i="20"/>
  <c r="AG186" i="20"/>
  <c r="AG187" i="20"/>
  <c r="AG188" i="20"/>
  <c r="AG189" i="20"/>
  <c r="AG190" i="20"/>
  <c r="AG191" i="20"/>
  <c r="AG192" i="20"/>
  <c r="AG193" i="20"/>
  <c r="AG194" i="20"/>
  <c r="AG195" i="20"/>
  <c r="AG196" i="20"/>
  <c r="AG197" i="20"/>
  <c r="AG198" i="20"/>
  <c r="AG199" i="20"/>
  <c r="AG200" i="20"/>
  <c r="AG201" i="20"/>
  <c r="AG202" i="20"/>
  <c r="AG203" i="20"/>
  <c r="AG204" i="20"/>
  <c r="AG205" i="20"/>
  <c r="AG206" i="20"/>
  <c r="AG207" i="20"/>
  <c r="AG208" i="20"/>
  <c r="AG209" i="20"/>
  <c r="AG210" i="20"/>
  <c r="AG211" i="20"/>
  <c r="AG212" i="20"/>
  <c r="AG213" i="20"/>
  <c r="AG214" i="20"/>
  <c r="AG215" i="20"/>
  <c r="AG216" i="20"/>
  <c r="AG217" i="20"/>
  <c r="AG218" i="20"/>
  <c r="AG219" i="20"/>
  <c r="AG220" i="20"/>
  <c r="AG221" i="20"/>
  <c r="AG222" i="20"/>
  <c r="AG223" i="20"/>
  <c r="AG224" i="20"/>
  <c r="AG225" i="20"/>
  <c r="AG226" i="20"/>
  <c r="AG227" i="20"/>
  <c r="AG228" i="20"/>
  <c r="AG229" i="20"/>
  <c r="AG230" i="20"/>
  <c r="AG231" i="20"/>
  <c r="AG232" i="20"/>
  <c r="AG233" i="20"/>
  <c r="AG234" i="20"/>
  <c r="AG235" i="20"/>
  <c r="AG236" i="20"/>
  <c r="AG237" i="20"/>
  <c r="AJ14" i="20"/>
  <c r="AH15" i="20"/>
  <c r="L8" i="26"/>
  <c r="L8" i="19"/>
  <c r="AV28" i="20"/>
  <c r="AU20" i="20"/>
  <c r="E8" i="27"/>
  <c r="L6" i="19"/>
  <c r="E6" i="27"/>
  <c r="AV26" i="20"/>
  <c r="AU18" i="20"/>
  <c r="L7" i="26"/>
  <c r="C8" i="27"/>
  <c r="L7" i="19"/>
  <c r="C6" i="27"/>
  <c r="AV27" i="20"/>
  <c r="AU19" i="20"/>
  <c r="AJ15" i="20"/>
  <c r="AH16" i="20"/>
  <c r="E18" i="19"/>
  <c r="M8" i="26"/>
  <c r="M7" i="26"/>
  <c r="M8" i="19"/>
  <c r="M7" i="19"/>
  <c r="E18" i="26"/>
  <c r="E17" i="26"/>
  <c r="AU27" i="20"/>
  <c r="AT19" i="20"/>
  <c r="AT27" i="20"/>
  <c r="AU26" i="20"/>
  <c r="AT18" i="20"/>
  <c r="AU28" i="20"/>
  <c r="AT20" i="20"/>
  <c r="AT28" i="20"/>
  <c r="AJ16" i="20"/>
  <c r="AH17" i="20"/>
  <c r="E17" i="19"/>
  <c r="Q6" i="27"/>
  <c r="B6" i="27"/>
  <c r="E33" i="26"/>
  <c r="E32" i="26"/>
  <c r="Z6" i="27"/>
  <c r="X6" i="27"/>
  <c r="BB21" i="20"/>
  <c r="AT26" i="20"/>
  <c r="BB29" i="20"/>
  <c r="AV21" i="20"/>
  <c r="AV29" i="20"/>
  <c r="AJ17" i="20"/>
  <c r="AH18" i="20"/>
  <c r="AJ18" i="20"/>
  <c r="E12" i="19"/>
  <c r="E13" i="26"/>
  <c r="E12" i="26"/>
  <c r="E33" i="19"/>
  <c r="E32" i="19"/>
  <c r="AH19" i="20"/>
  <c r="E13" i="19"/>
  <c r="B8" i="27"/>
  <c r="Q5" i="27"/>
  <c r="AH20" i="20"/>
  <c r="AJ20" i="20"/>
  <c r="AJ19" i="20"/>
  <c r="AH21" i="20"/>
  <c r="AJ21" i="20"/>
  <c r="AH22" i="20"/>
  <c r="AJ22" i="20"/>
  <c r="AH23" i="20"/>
  <c r="AJ23" i="20"/>
  <c r="AH24" i="20"/>
  <c r="AH25" i="20"/>
  <c r="AJ25" i="20"/>
  <c r="AJ24" i="20"/>
  <c r="AH26" i="20"/>
  <c r="AJ26" i="20"/>
  <c r="J26" i="19"/>
  <c r="J27" i="19"/>
  <c r="J28" i="19"/>
  <c r="AH27" i="20"/>
  <c r="K28" i="19"/>
  <c r="U5" i="27"/>
  <c r="K27" i="19"/>
  <c r="AJ27" i="20"/>
  <c r="AH28" i="20"/>
  <c r="AJ28" i="20"/>
  <c r="AH29" i="20"/>
  <c r="AJ29" i="20"/>
  <c r="AH30" i="20"/>
  <c r="AJ30" i="20"/>
  <c r="AH31" i="20"/>
  <c r="AJ31" i="20"/>
  <c r="AH32" i="20"/>
  <c r="AJ32" i="20"/>
  <c r="AH33" i="20"/>
  <c r="AJ33" i="20"/>
  <c r="AH34" i="20"/>
  <c r="AJ34" i="20"/>
  <c r="AH35" i="20"/>
  <c r="AJ35" i="20"/>
  <c r="AH36" i="20"/>
  <c r="AJ36" i="20"/>
  <c r="AH37" i="20"/>
  <c r="AJ37" i="20"/>
  <c r="AH38" i="20"/>
  <c r="AJ38" i="20"/>
  <c r="AH39" i="20"/>
  <c r="AJ39" i="20"/>
  <c r="AH40" i="20"/>
  <c r="AJ40" i="20"/>
  <c r="AH41" i="20"/>
  <c r="AJ41" i="20"/>
  <c r="AH42" i="20"/>
  <c r="AJ42" i="20"/>
  <c r="AH43" i="20"/>
  <c r="X5" i="27"/>
  <c r="Z5" i="27"/>
  <c r="AJ43" i="20"/>
  <c r="AH44" i="20"/>
  <c r="C32" i="19"/>
  <c r="C33" i="19"/>
  <c r="AJ44" i="20"/>
  <c r="AH45" i="20"/>
  <c r="AJ45" i="20"/>
  <c r="AH46" i="20"/>
  <c r="AJ46" i="20"/>
  <c r="AH47" i="20"/>
  <c r="AJ47" i="20"/>
  <c r="AH48" i="20"/>
  <c r="AJ48" i="20"/>
  <c r="AH49" i="20"/>
  <c r="AJ49" i="20"/>
  <c r="AH50" i="20"/>
  <c r="AJ50" i="20"/>
  <c r="AH51" i="20"/>
  <c r="AJ51" i="20"/>
  <c r="AH52" i="20"/>
  <c r="AJ52" i="20"/>
  <c r="AH53" i="20"/>
  <c r="AJ53" i="20"/>
  <c r="AH54" i="20"/>
  <c r="AJ54" i="20"/>
  <c r="AH55" i="20"/>
  <c r="AJ55" i="20"/>
  <c r="AH56" i="20"/>
  <c r="AJ56" i="20"/>
  <c r="AH57" i="20"/>
  <c r="AJ57" i="20"/>
  <c r="AH58" i="20"/>
  <c r="AJ58" i="20"/>
  <c r="AH59" i="20"/>
  <c r="AJ59" i="20"/>
  <c r="AH60" i="20"/>
  <c r="AJ60" i="20"/>
  <c r="AH61" i="20"/>
  <c r="AJ61" i="20"/>
  <c r="AH62" i="20"/>
  <c r="AJ62" i="20"/>
  <c r="AH63" i="20"/>
  <c r="AJ63" i="20"/>
  <c r="AH64" i="20"/>
  <c r="AJ64" i="20"/>
  <c r="AH65" i="20"/>
  <c r="AJ65" i="20"/>
  <c r="AH66" i="20"/>
  <c r="AJ66" i="20"/>
  <c r="AH67" i="20"/>
  <c r="AJ67" i="20"/>
  <c r="AH68" i="20"/>
  <c r="AJ68" i="20"/>
  <c r="AH69" i="20"/>
  <c r="AJ69" i="20"/>
  <c r="AH70" i="20"/>
  <c r="AJ70" i="20"/>
  <c r="AH71" i="20"/>
  <c r="AJ71" i="20"/>
  <c r="AH72" i="20"/>
  <c r="AJ72" i="20"/>
  <c r="AH73" i="20"/>
  <c r="AJ73" i="20"/>
  <c r="AH74" i="20"/>
  <c r="AJ74" i="20"/>
  <c r="AH75" i="20"/>
  <c r="AJ75" i="20"/>
  <c r="AH76" i="20"/>
  <c r="AJ76" i="20"/>
  <c r="AH77" i="20"/>
  <c r="AJ77" i="20"/>
  <c r="AH78" i="20"/>
  <c r="AJ78" i="20"/>
  <c r="AH79" i="20"/>
  <c r="AJ79" i="20"/>
  <c r="AH80" i="20"/>
  <c r="AJ80" i="20"/>
  <c r="AH81" i="20"/>
  <c r="AJ81" i="20"/>
  <c r="AH82" i="20"/>
  <c r="AJ82" i="20"/>
  <c r="AH83" i="20"/>
  <c r="AJ83" i="20"/>
  <c r="AH84" i="20"/>
  <c r="AJ84" i="20"/>
  <c r="AH85" i="20"/>
  <c r="AJ85" i="20"/>
  <c r="AH86" i="20"/>
  <c r="AJ86" i="20"/>
  <c r="AH87" i="20"/>
  <c r="AJ87" i="20"/>
  <c r="AH88" i="20"/>
  <c r="AJ88" i="20"/>
  <c r="AH89" i="20"/>
  <c r="AJ89" i="20"/>
  <c r="AH90" i="20"/>
  <c r="AJ90" i="20"/>
  <c r="AH91" i="20"/>
  <c r="AJ91" i="20"/>
  <c r="AH92" i="20"/>
  <c r="AJ92" i="20"/>
  <c r="AH93" i="20"/>
  <c r="AJ93" i="20"/>
  <c r="AH94" i="20"/>
  <c r="AJ94" i="20"/>
  <c r="AH95" i="20"/>
  <c r="AJ95" i="20"/>
  <c r="AH96" i="20"/>
  <c r="AJ96" i="20"/>
  <c r="AH97" i="20"/>
  <c r="AJ97" i="20"/>
  <c r="AH98" i="20"/>
  <c r="AJ98" i="20"/>
  <c r="AH99" i="20"/>
  <c r="AJ99" i="20"/>
  <c r="AH100" i="20"/>
  <c r="AJ100" i="20"/>
  <c r="AH101" i="20"/>
  <c r="AJ101" i="20"/>
  <c r="AH102" i="20"/>
  <c r="AJ102" i="20"/>
  <c r="AH103" i="20"/>
  <c r="AJ103" i="20"/>
  <c r="AH104" i="20"/>
  <c r="AJ104" i="20"/>
  <c r="AH105" i="20"/>
  <c r="AJ105" i="20"/>
  <c r="AH106" i="20"/>
  <c r="AJ106" i="20"/>
  <c r="AH107" i="20"/>
  <c r="AJ107" i="20"/>
  <c r="AH108" i="20"/>
  <c r="AJ108" i="20"/>
  <c r="AH109" i="20"/>
  <c r="AJ109" i="20"/>
  <c r="AH110" i="20"/>
  <c r="AJ110" i="20"/>
  <c r="AH111" i="20"/>
  <c r="AJ111" i="20"/>
  <c r="AH112" i="20"/>
  <c r="AJ112" i="20"/>
  <c r="AH113" i="20"/>
  <c r="AJ113" i="20"/>
  <c r="AH114" i="20"/>
  <c r="AJ114" i="20"/>
  <c r="AH115" i="20"/>
  <c r="AJ115" i="20"/>
  <c r="AH116" i="20"/>
  <c r="AJ116" i="20"/>
  <c r="AH117" i="20"/>
  <c r="AJ117" i="20"/>
  <c r="AH118" i="20"/>
  <c r="AJ118" i="20"/>
  <c r="AH119" i="20"/>
  <c r="AJ119" i="20"/>
  <c r="AH120" i="20"/>
  <c r="AJ120" i="20"/>
  <c r="AH121" i="20"/>
  <c r="AJ121" i="20"/>
  <c r="AH122" i="20"/>
  <c r="AJ122" i="20"/>
  <c r="AH123" i="20"/>
  <c r="AJ123" i="20"/>
  <c r="AH124" i="20"/>
  <c r="AJ124" i="20"/>
  <c r="AH125" i="20"/>
  <c r="AJ125" i="20"/>
  <c r="AH126" i="20"/>
  <c r="AJ126" i="20"/>
  <c r="AH127" i="20"/>
  <c r="AJ127" i="20"/>
  <c r="AH128" i="20"/>
  <c r="AJ128" i="20"/>
  <c r="AH129" i="20"/>
  <c r="AJ129" i="20"/>
  <c r="AH130" i="20"/>
  <c r="AJ130" i="20"/>
  <c r="AH131" i="20"/>
  <c r="AJ131" i="20"/>
  <c r="AH132" i="20"/>
  <c r="AJ132" i="20"/>
  <c r="AH133" i="20"/>
  <c r="AJ133" i="20"/>
  <c r="AH134" i="20"/>
  <c r="AJ134" i="20"/>
  <c r="AH135" i="20"/>
  <c r="AJ135" i="20"/>
  <c r="AH136" i="20"/>
  <c r="AJ136" i="20"/>
  <c r="AH137" i="20"/>
  <c r="AJ137" i="20"/>
  <c r="AH138" i="20"/>
  <c r="AJ138" i="20"/>
  <c r="AH139" i="20"/>
  <c r="AJ139" i="20"/>
  <c r="AH140" i="20"/>
  <c r="AJ140" i="20"/>
  <c r="AH141" i="20"/>
  <c r="AJ141" i="20"/>
  <c r="AH142" i="20"/>
  <c r="AJ142" i="20"/>
  <c r="AH143" i="20"/>
  <c r="AJ143" i="20"/>
  <c r="AH144" i="20"/>
  <c r="AJ144" i="20"/>
  <c r="AH145" i="20"/>
  <c r="AJ145" i="20"/>
  <c r="AH146" i="20"/>
  <c r="AJ146" i="20"/>
  <c r="AH147" i="20"/>
  <c r="AJ147" i="20"/>
  <c r="AH148" i="20"/>
  <c r="AJ148" i="20"/>
  <c r="AH149" i="20"/>
  <c r="AJ149" i="20"/>
  <c r="AH150" i="20"/>
  <c r="AJ150" i="20"/>
  <c r="AH151" i="20"/>
  <c r="AJ151" i="20"/>
  <c r="AH152" i="20"/>
  <c r="AJ152" i="20"/>
  <c r="AH153" i="20"/>
  <c r="AJ153" i="20"/>
  <c r="AH154" i="20"/>
  <c r="AJ154" i="20"/>
  <c r="AH155" i="20"/>
  <c r="AJ155" i="20"/>
  <c r="AH156" i="20"/>
  <c r="AJ156" i="20"/>
  <c r="AH157" i="20"/>
  <c r="AJ157" i="20"/>
  <c r="AH158" i="20"/>
  <c r="AJ158" i="20"/>
  <c r="AH159" i="20"/>
  <c r="AJ159" i="20"/>
  <c r="AH160" i="20"/>
  <c r="AJ160" i="20"/>
  <c r="AH161" i="20"/>
  <c r="AJ161" i="20"/>
  <c r="AH162" i="20"/>
  <c r="AJ162" i="20"/>
  <c r="AH163" i="20"/>
  <c r="AJ163" i="20"/>
  <c r="AH164" i="20"/>
  <c r="AJ164" i="20"/>
  <c r="AH165" i="20"/>
  <c r="AJ165" i="20"/>
  <c r="AH166" i="20"/>
  <c r="AJ166" i="20"/>
  <c r="AH167" i="20"/>
  <c r="AJ167" i="20"/>
  <c r="AH168" i="20"/>
  <c r="AJ168" i="20"/>
  <c r="AH169" i="20"/>
  <c r="AJ169" i="20"/>
  <c r="AH170" i="20"/>
  <c r="AJ170" i="20"/>
  <c r="AH171" i="20"/>
  <c r="AJ171" i="20"/>
  <c r="AH172" i="20"/>
  <c r="AJ172" i="20"/>
  <c r="AH173" i="20"/>
  <c r="AJ173" i="20"/>
  <c r="AH174" i="20"/>
  <c r="AJ174" i="20"/>
  <c r="AH175" i="20"/>
  <c r="AJ175" i="20"/>
  <c r="AH176" i="20"/>
  <c r="AJ176" i="20"/>
  <c r="AH177" i="20"/>
  <c r="AJ177" i="20"/>
  <c r="AH178" i="20"/>
  <c r="AJ178" i="20"/>
  <c r="AH179" i="20"/>
  <c r="AJ179" i="20"/>
  <c r="AH180" i="20"/>
  <c r="AJ180" i="20"/>
  <c r="AH181" i="20"/>
  <c r="AJ181" i="20"/>
  <c r="AH182" i="20"/>
  <c r="AJ182" i="20"/>
  <c r="AH183" i="20"/>
  <c r="AJ183" i="20"/>
  <c r="AH184" i="20"/>
  <c r="AJ184" i="20"/>
  <c r="AH185" i="20"/>
  <c r="AJ185" i="20"/>
  <c r="AH186" i="20"/>
  <c r="AJ186" i="20"/>
  <c r="AH187" i="20"/>
  <c r="AJ187" i="20"/>
  <c r="AH188" i="20"/>
  <c r="AJ188" i="20"/>
  <c r="AH189" i="20"/>
  <c r="AJ189" i="20"/>
  <c r="AH190" i="20"/>
  <c r="AJ190" i="20"/>
  <c r="AH191" i="20"/>
  <c r="AJ191" i="20"/>
  <c r="AH192" i="20"/>
  <c r="AJ192" i="20"/>
  <c r="AH193" i="20"/>
  <c r="AJ193" i="20"/>
  <c r="AH194" i="20"/>
  <c r="AJ194" i="20"/>
  <c r="AH195" i="20"/>
  <c r="AJ195" i="20"/>
  <c r="AH196" i="20"/>
  <c r="AJ196" i="20"/>
  <c r="AH197" i="20"/>
  <c r="AJ197" i="20"/>
  <c r="AH198" i="20"/>
  <c r="AJ198" i="20"/>
  <c r="AH199" i="20"/>
  <c r="AJ199" i="20"/>
  <c r="AH200" i="20"/>
  <c r="AJ200" i="20"/>
  <c r="AH201" i="20"/>
  <c r="AJ201" i="20"/>
  <c r="AH202" i="20"/>
  <c r="AJ202" i="20"/>
  <c r="AH203" i="20"/>
  <c r="AJ203" i="20"/>
  <c r="AH204" i="20"/>
  <c r="AJ204" i="20"/>
  <c r="AH205" i="20"/>
  <c r="AJ205" i="20"/>
  <c r="AH206" i="20"/>
  <c r="AJ206" i="20"/>
  <c r="AH207" i="20"/>
  <c r="AJ207" i="20"/>
  <c r="AH208" i="20"/>
  <c r="AJ208" i="20"/>
  <c r="AF6" i="20"/>
  <c r="AF8" i="20"/>
  <c r="AH209" i="20"/>
  <c r="AH210" i="20"/>
  <c r="AH211" i="20"/>
  <c r="AH212" i="20"/>
  <c r="AH213" i="20"/>
  <c r="AH214" i="20"/>
  <c r="AH215" i="20"/>
  <c r="AH216" i="20"/>
  <c r="AH217" i="20"/>
  <c r="AH218" i="20"/>
  <c r="AH219" i="20"/>
  <c r="AH220" i="20"/>
  <c r="AH221" i="20"/>
  <c r="AH222" i="20"/>
  <c r="AH223" i="20"/>
  <c r="AH224" i="20"/>
  <c r="AH225" i="20"/>
  <c r="AH226" i="20"/>
  <c r="AH227" i="20"/>
  <c r="AH228" i="20"/>
  <c r="AH229" i="20"/>
  <c r="AH230" i="20"/>
  <c r="AH231" i="20"/>
  <c r="AH232" i="20"/>
  <c r="AH233" i="20"/>
  <c r="AH234" i="20"/>
  <c r="AH235" i="20"/>
  <c r="AH236" i="20"/>
  <c r="AH237" i="20"/>
  <c r="AQ33" i="20"/>
  <c r="Q201" i="20"/>
  <c r="Q202" i="20"/>
  <c r="Q203" i="20"/>
  <c r="Q204" i="20"/>
  <c r="Q205" i="20"/>
  <c r="Q206" i="20"/>
  <c r="Q207" i="20"/>
  <c r="Q208" i="20"/>
  <c r="Q209" i="20"/>
  <c r="Q210" i="20"/>
  <c r="Q211" i="20"/>
  <c r="Q212" i="20"/>
  <c r="Q213" i="20"/>
  <c r="Q214" i="20"/>
  <c r="Q215" i="20"/>
  <c r="Q216" i="20"/>
  <c r="Q217" i="20"/>
  <c r="Q218" i="20"/>
  <c r="Q219" i="20"/>
  <c r="Q220" i="20"/>
  <c r="Q221" i="20"/>
  <c r="Q222" i="20"/>
  <c r="Q223" i="20"/>
  <c r="Q224" i="20"/>
  <c r="Q225" i="20"/>
  <c r="Q226" i="20"/>
  <c r="Q227" i="20"/>
  <c r="Q228" i="20"/>
  <c r="Q229" i="20"/>
  <c r="Q230" i="20"/>
  <c r="Q231" i="20"/>
  <c r="Q232" i="20"/>
  <c r="Q233" i="20"/>
  <c r="Q234" i="20"/>
  <c r="Q235" i="20"/>
  <c r="Q236" i="20"/>
  <c r="Q237" i="20"/>
  <c r="Q238" i="20"/>
  <c r="Q239" i="20"/>
  <c r="Q240" i="20"/>
  <c r="Q241" i="20"/>
  <c r="Q242" i="20"/>
  <c r="Q243" i="20"/>
  <c r="Q244" i="20"/>
  <c r="Q245" i="20"/>
  <c r="Q246" i="20"/>
  <c r="Q247" i="20"/>
  <c r="Q248" i="20"/>
  <c r="Q249" i="20"/>
  <c r="Q250" i="20"/>
  <c r="Q251" i="20"/>
  <c r="Q252" i="20"/>
  <c r="Q253" i="20"/>
  <c r="Q254" i="20"/>
  <c r="Q255" i="20"/>
  <c r="Q256" i="20"/>
  <c r="Q257" i="20"/>
  <c r="Q258" i="20"/>
  <c r="Q259" i="20"/>
  <c r="Q260" i="20"/>
  <c r="Q261" i="20"/>
  <c r="Q262" i="20"/>
  <c r="Q263" i="20"/>
  <c r="Q264" i="20"/>
  <c r="Q265" i="20"/>
  <c r="Q266" i="20"/>
  <c r="Q267" i="20"/>
  <c r="Q268" i="20"/>
  <c r="Q269" i="20"/>
  <c r="Q270" i="20"/>
  <c r="Q271" i="20"/>
  <c r="Q272" i="20"/>
  <c r="Q273" i="20"/>
  <c r="Q274" i="20"/>
  <c r="Q275" i="20"/>
</calcChain>
</file>

<file path=xl/sharedStrings.xml><?xml version="1.0" encoding="utf-8"?>
<sst xmlns="http://schemas.openxmlformats.org/spreadsheetml/2006/main" count="736" uniqueCount="84">
  <si>
    <t>norm</t>
  </si>
  <si>
    <t>freq</t>
  </si>
  <si>
    <t>toets:</t>
  </si>
  <si>
    <t>normgroep:</t>
  </si>
  <si>
    <t>aantal lln:</t>
  </si>
  <si>
    <t>V-max:</t>
  </si>
  <si>
    <t>Standaard</t>
  </si>
  <si>
    <t>Norm</t>
  </si>
  <si>
    <t>School</t>
  </si>
  <si>
    <t>Ambitie</t>
  </si>
  <si>
    <t>Vaard.h score</t>
  </si>
  <si>
    <t>niveau perc</t>
  </si>
  <si>
    <t>cum perc</t>
  </si>
  <si>
    <t>school std</t>
  </si>
  <si>
    <t>std perc</t>
  </si>
  <si>
    <t>ambitie cum</t>
  </si>
  <si>
    <t>ambitie perc</t>
  </si>
  <si>
    <t>score</t>
  </si>
  <si>
    <t>aant.</t>
  </si>
  <si>
    <t>%</t>
  </si>
  <si>
    <t>%-cum</t>
  </si>
  <si>
    <t xml:space="preserve"> </t>
  </si>
  <si>
    <t>Basis</t>
  </si>
  <si>
    <t>Breedte</t>
  </si>
  <si>
    <t>Plus</t>
  </si>
  <si>
    <t>Diepte</t>
  </si>
  <si>
    <t>I</t>
  </si>
  <si>
    <t>V</t>
  </si>
  <si>
    <t>II,III,IV</t>
  </si>
  <si>
    <t>aantal</t>
  </si>
  <si>
    <t>niveau I-V</t>
  </si>
  <si>
    <t>niveau A-E</t>
  </si>
  <si>
    <t>school ambitie</t>
  </si>
  <si>
    <t>M3</t>
  </si>
  <si>
    <t>M4</t>
  </si>
  <si>
    <t>M5</t>
  </si>
  <si>
    <t>M6</t>
  </si>
  <si>
    <t>M7</t>
  </si>
  <si>
    <t>M8</t>
  </si>
  <si>
    <t>namen</t>
  </si>
  <si>
    <t>Landelijke norm</t>
  </si>
  <si>
    <t>Resultaat</t>
  </si>
  <si>
    <t>&gt;</t>
  </si>
  <si>
    <t>E3</t>
  </si>
  <si>
    <t>E4</t>
  </si>
  <si>
    <t>Schooljaar:</t>
  </si>
  <si>
    <t>VdS</t>
  </si>
  <si>
    <t>Pro</t>
  </si>
  <si>
    <t>Pro-VMBO BB</t>
  </si>
  <si>
    <t>VMBO BB-Pro</t>
  </si>
  <si>
    <t>VMBO BB-KB</t>
  </si>
  <si>
    <t>VMBO KB-VMBO TL</t>
  </si>
  <si>
    <t>VMBO TL- VMBO KB</t>
  </si>
  <si>
    <t>VMBO TL</t>
  </si>
  <si>
    <t>VMBO TL- HAVO</t>
  </si>
  <si>
    <t>HAVO - VMBO TL</t>
  </si>
  <si>
    <t>HAVO</t>
  </si>
  <si>
    <t>HAVO-VWO</t>
  </si>
  <si>
    <t>VWO-HAVO</t>
  </si>
  <si>
    <t>VWO</t>
  </si>
  <si>
    <t>&lt; 169</t>
  </si>
  <si>
    <t>&gt; 222</t>
  </si>
  <si>
    <t>Leerresultaten Onderwijsprofiel</t>
  </si>
  <si>
    <t>In onderstaande tabel zijn de ondergrens en bovengrens  opgenomen die horen bij de Basisgroep. Eerst in termen van vaardigheidscore en daaronder in termen van OC-waarde. Onder de landelijke norm is er ruimte voor de school om haar schoolnorm in te vullen, zowel de huidige, als de norm die de school over een …. jaar wil behalen.</t>
  </si>
  <si>
    <t>Huidige schoolnorm VS</t>
  </si>
  <si>
    <t xml:space="preserve">Landelijke norm VS </t>
  </si>
  <si>
    <t>Begrijpend lezen</t>
  </si>
  <si>
    <t>B8</t>
  </si>
  <si>
    <t>PrO</t>
  </si>
  <si>
    <t>V-BB</t>
  </si>
  <si>
    <t>Begrijpend Lezen</t>
  </si>
  <si>
    <t>-</t>
  </si>
  <si>
    <t>Begrijpend lezen M5</t>
  </si>
  <si>
    <t>Begrijpend lezen M6</t>
  </si>
  <si>
    <t>Begrijpend lezen M7</t>
  </si>
  <si>
    <t>Begrijpend lezen M8</t>
  </si>
  <si>
    <t>VMBO-T</t>
  </si>
  <si>
    <t>Landelijke norm 4D</t>
  </si>
  <si>
    <t>Huidige schoolnorm 4D</t>
  </si>
  <si>
    <t>Schoolnorm over … jaar 4D</t>
  </si>
  <si>
    <t>Begrijpend lezen 3.0 M3</t>
  </si>
  <si>
    <t>Begrijpend lezen M4</t>
  </si>
  <si>
    <t>Begrijpend lezen E4</t>
  </si>
  <si>
    <t>Begrijpend lezen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</si>
</sst>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8"/>
      <name val="Verdana"/>
    </font>
    <font>
      <sz val="8"/>
      <color indexed="18"/>
      <name val="Verdana"/>
      <family val="2"/>
    </font>
    <font>
      <sz val="8"/>
      <color indexed="58"/>
      <name val="Verdana"/>
      <family val="2"/>
    </font>
    <font>
      <b/>
      <sz val="8"/>
      <color indexed="20"/>
      <name val="Verdana"/>
      <family val="2"/>
    </font>
    <font>
      <b/>
      <sz val="8"/>
      <color indexed="8"/>
      <name val="Verdana"/>
      <family val="2"/>
    </font>
    <font>
      <sz val="8"/>
      <color indexed="8"/>
      <name val="Verdana"/>
      <family val="2"/>
    </font>
    <font>
      <b/>
      <sz val="8"/>
      <color indexed="58"/>
      <name val="Verdana"/>
      <family val="2"/>
    </font>
    <font>
      <b/>
      <sz val="8"/>
      <color indexed="18"/>
      <name val="Verdana"/>
      <family val="2"/>
    </font>
    <font>
      <b/>
      <sz val="8"/>
      <name val="Verdana"/>
      <family val="2"/>
    </font>
    <font>
      <b/>
      <sz val="10"/>
      <color indexed="18"/>
      <name val="Verdana"/>
      <family val="2"/>
    </font>
    <font>
      <sz val="8"/>
      <color indexed="9"/>
      <name val="Verdana"/>
      <family val="2"/>
    </font>
    <font>
      <sz val="8"/>
      <name val="Verdana"/>
      <family val="2"/>
    </font>
    <font>
      <sz val="8"/>
      <color theme="3"/>
      <name val="Verdana"/>
      <family val="2"/>
    </font>
    <font>
      <sz val="8"/>
      <color theme="0"/>
      <name val="Verdana"/>
      <family val="2"/>
    </font>
    <font>
      <sz val="12"/>
      <color indexed="8"/>
      <name val="Arial"/>
      <family val="2"/>
    </font>
    <font>
      <sz val="8"/>
      <color rgb="FF002060"/>
      <name val="Verdana"/>
      <family val="2"/>
    </font>
    <font>
      <sz val="8"/>
      <name val="Arial"/>
      <family val="2"/>
    </font>
    <font>
      <sz val="8"/>
      <color indexed="8"/>
      <name val="Arial"/>
      <family val="2"/>
    </font>
    <font>
      <sz val="8"/>
      <color indexed="9"/>
      <name val="Arial"/>
      <family val="2"/>
    </font>
    <font>
      <sz val="11"/>
      <name val="Calibri"/>
      <family val="2"/>
    </font>
    <font>
      <b/>
      <sz val="11"/>
      <name val="Calibri"/>
      <family val="2"/>
    </font>
    <font>
      <i/>
      <sz val="11"/>
      <name val="Calibri"/>
      <family val="2"/>
    </font>
    <font>
      <b/>
      <i/>
      <sz val="11"/>
      <name val="Calibri"/>
      <family val="2"/>
    </font>
    <font>
      <sz val="12"/>
      <name val="Arial"/>
      <family val="2"/>
    </font>
    <font>
      <sz val="12"/>
      <color indexed="9"/>
      <name val="Arial"/>
      <family val="2"/>
    </font>
    <font>
      <b/>
      <sz val="8"/>
      <color theme="0"/>
      <name val="Verdana"/>
      <family val="2"/>
    </font>
    <font>
      <sz val="12"/>
      <color theme="0"/>
      <name val="Arial"/>
      <family val="2"/>
    </font>
    <font>
      <sz val="12"/>
      <color rgb="FF7030A0"/>
      <name val="Arial"/>
      <family val="2"/>
    </font>
    <font>
      <sz val="12"/>
      <color theme="1"/>
      <name val="Arial"/>
      <family val="2"/>
    </font>
    <font>
      <sz val="10"/>
      <color theme="1"/>
      <name val="Verdana"/>
      <family val="2"/>
    </font>
  </fonts>
  <fills count="24">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1"/>
        <bgColor indexed="64"/>
      </patternFill>
    </fill>
    <fill>
      <patternFill patternType="solid">
        <fgColor indexed="47"/>
        <bgColor indexed="64"/>
      </patternFill>
    </fill>
    <fill>
      <patternFill patternType="solid">
        <fgColor indexed="9"/>
        <bgColor indexed="64"/>
      </patternFill>
    </fill>
    <fill>
      <patternFill patternType="solid">
        <fgColor rgb="FFFFCCFF"/>
        <bgColor indexed="64"/>
      </patternFill>
    </fill>
    <fill>
      <patternFill patternType="solid">
        <fgColor rgb="FFCCFFFF"/>
        <bgColor indexed="64"/>
      </patternFill>
    </fill>
    <fill>
      <patternFill patternType="solid">
        <fgColor indexed="10"/>
        <bgColor indexed="64"/>
      </patternFill>
    </fill>
    <fill>
      <patternFill patternType="solid">
        <fgColor indexed="53"/>
        <bgColor indexed="64"/>
      </patternFill>
    </fill>
    <fill>
      <patternFill patternType="solid">
        <fgColor indexed="45"/>
        <bgColor indexed="64"/>
      </patternFill>
    </fill>
    <fill>
      <patternFill patternType="solid">
        <fgColor indexed="13"/>
        <bgColor indexed="64"/>
      </patternFill>
    </fill>
    <fill>
      <patternFill patternType="solid">
        <fgColor indexed="57"/>
        <bgColor indexed="64"/>
      </patternFill>
    </fill>
    <fill>
      <patternFill patternType="solid">
        <fgColor indexed="50"/>
        <bgColor indexed="64"/>
      </patternFill>
    </fill>
    <fill>
      <patternFill patternType="solid">
        <fgColor indexed="17"/>
        <bgColor indexed="64"/>
      </patternFill>
    </fill>
    <fill>
      <patternFill patternType="solid">
        <fgColor indexed="48"/>
        <bgColor indexed="64"/>
      </patternFill>
    </fill>
    <fill>
      <patternFill patternType="solid">
        <fgColor indexed="40"/>
        <bgColor indexed="64"/>
      </patternFill>
    </fill>
    <fill>
      <patternFill patternType="solid">
        <fgColor indexed="44"/>
        <bgColor indexed="64"/>
      </patternFill>
    </fill>
    <fill>
      <patternFill patternType="solid">
        <fgColor indexed="46"/>
        <bgColor indexed="64"/>
      </patternFill>
    </fill>
    <fill>
      <patternFill patternType="solid">
        <fgColor rgb="FF99FF99"/>
        <bgColor indexed="64"/>
      </patternFill>
    </fill>
    <fill>
      <patternFill patternType="solid">
        <fgColor theme="0"/>
        <bgColor indexed="64"/>
      </patternFill>
    </fill>
    <fill>
      <patternFill patternType="solid">
        <fgColor rgb="FFFFFF00"/>
        <bgColor indexed="64"/>
      </patternFill>
    </fill>
  </fills>
  <borders count="75">
    <border>
      <left/>
      <right/>
      <top/>
      <bottom/>
      <diagonal/>
    </border>
    <border>
      <left style="double">
        <color indexed="64"/>
      </left>
      <right/>
      <top/>
      <bottom/>
      <diagonal/>
    </border>
    <border>
      <left/>
      <right style="double">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double">
        <color indexed="64"/>
      </left>
      <right style="double">
        <color indexed="64"/>
      </right>
      <top/>
      <bottom/>
      <diagonal/>
    </border>
    <border>
      <left/>
      <right style="double">
        <color indexed="64"/>
      </right>
      <top style="thin">
        <color indexed="64"/>
      </top>
      <bottom/>
      <diagonal/>
    </border>
    <border>
      <left/>
      <right/>
      <top/>
      <bottom style="medium">
        <color indexed="64"/>
      </bottom>
      <diagonal/>
    </border>
    <border>
      <left/>
      <right/>
      <top style="double">
        <color indexed="64"/>
      </top>
      <bottom style="double">
        <color indexed="64"/>
      </bottom>
      <diagonal/>
    </border>
    <border>
      <left/>
      <right/>
      <top/>
      <bottom style="double">
        <color theme="0"/>
      </bottom>
      <diagonal/>
    </border>
    <border>
      <left/>
      <right style="double">
        <color theme="0"/>
      </right>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right/>
      <top style="double">
        <color indexed="64"/>
      </top>
      <bottom style="double">
        <color theme="1"/>
      </bottom>
      <diagonal/>
    </border>
    <border>
      <left/>
      <right/>
      <top style="double">
        <color theme="0"/>
      </top>
      <bottom style="double">
        <color theme="1"/>
      </bottom>
      <diagonal/>
    </border>
    <border>
      <left/>
      <right/>
      <top/>
      <bottom style="double">
        <color theme="1"/>
      </bottom>
      <diagonal/>
    </border>
    <border>
      <left/>
      <right/>
      <top/>
      <bottom style="thin">
        <color theme="1"/>
      </bottom>
      <diagonal/>
    </border>
    <border>
      <left/>
      <right/>
      <top style="double">
        <color theme="0"/>
      </top>
      <bottom style="thin">
        <color theme="1"/>
      </bottom>
      <diagonal/>
    </border>
    <border>
      <left/>
      <right/>
      <top style="double">
        <color theme="1"/>
      </top>
      <bottom style="double">
        <color theme="0"/>
      </bottom>
      <diagonal/>
    </border>
    <border>
      <left/>
      <right/>
      <top style="double">
        <color theme="0"/>
      </top>
      <bottom style="double">
        <color indexed="64"/>
      </bottom>
      <diagonal/>
    </border>
    <border>
      <left/>
      <right/>
      <top style="thin">
        <color theme="3" tint="-0.499984740745262"/>
      </top>
      <bottom style="double">
        <color indexed="64"/>
      </bottom>
      <diagonal/>
    </border>
    <border>
      <left/>
      <right/>
      <top/>
      <bottom style="thin">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medium">
        <color indexed="64"/>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theme="0"/>
      </left>
      <right style="double">
        <color theme="0"/>
      </right>
      <top style="double">
        <color theme="0"/>
      </top>
      <bottom style="double">
        <color theme="0"/>
      </bottom>
      <diagonal/>
    </border>
    <border>
      <left style="double">
        <color indexed="64"/>
      </left>
      <right style="double">
        <color theme="0"/>
      </right>
      <top style="double">
        <color theme="0"/>
      </top>
      <bottom style="double">
        <color indexed="64"/>
      </bottom>
      <diagonal/>
    </border>
    <border>
      <left style="double">
        <color theme="0"/>
      </left>
      <right style="double">
        <color theme="0"/>
      </right>
      <top style="double">
        <color theme="0"/>
      </top>
      <bottom style="double">
        <color indexed="64"/>
      </bottom>
      <diagonal/>
    </border>
    <border>
      <left style="double">
        <color theme="0"/>
      </left>
      <right style="double">
        <color indexed="64"/>
      </right>
      <top style="double">
        <color theme="0"/>
      </top>
      <bottom style="double">
        <color indexed="64"/>
      </bottom>
      <diagonal/>
    </border>
    <border>
      <left style="double">
        <color theme="0"/>
      </left>
      <right style="double">
        <color indexed="64"/>
      </right>
      <top style="double">
        <color theme="0"/>
      </top>
      <bottom style="double">
        <color theme="0"/>
      </bottom>
      <diagonal/>
    </border>
    <border>
      <left style="double">
        <color indexed="64"/>
      </left>
      <right style="double">
        <color theme="0"/>
      </right>
      <top style="double">
        <color theme="0"/>
      </top>
      <bottom style="double">
        <color theme="0"/>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double">
        <color indexed="64"/>
      </top>
      <bottom style="double">
        <color theme="0"/>
      </bottom>
      <diagonal/>
    </border>
  </borders>
  <cellStyleXfs count="2">
    <xf numFmtId="0" fontId="0" fillId="0" borderId="0"/>
    <xf numFmtId="0" fontId="11" fillId="0" borderId="0"/>
  </cellStyleXfs>
  <cellXfs count="306">
    <xf numFmtId="0" fontId="0" fillId="0" borderId="0" xfId="0"/>
    <xf numFmtId="9" fontId="1" fillId="0" borderId="0" xfId="0" applyNumberFormat="1" applyFont="1"/>
    <xf numFmtId="9" fontId="1" fillId="2" borderId="0" xfId="0" applyNumberFormat="1" applyFont="1" applyFill="1"/>
    <xf numFmtId="9" fontId="1" fillId="3" borderId="0" xfId="0" applyNumberFormat="1" applyFont="1" applyFill="1"/>
    <xf numFmtId="9" fontId="2" fillId="4" borderId="0" xfId="0" applyNumberFormat="1" applyFont="1" applyFill="1"/>
    <xf numFmtId="0" fontId="4" fillId="5" borderId="0" xfId="0" applyFont="1" applyFill="1"/>
    <xf numFmtId="0" fontId="4" fillId="0" borderId="0" xfId="0" applyFont="1" applyFill="1" applyAlignment="1">
      <alignment horizontal="center"/>
    </xf>
    <xf numFmtId="9" fontId="5" fillId="0" borderId="0" xfId="0" applyNumberFormat="1" applyFont="1" applyFill="1"/>
    <xf numFmtId="0" fontId="5" fillId="0" borderId="0" xfId="0" applyFont="1" applyFill="1"/>
    <xf numFmtId="0" fontId="7" fillId="2" borderId="0" xfId="0" applyFont="1" applyFill="1" applyAlignment="1">
      <alignment horizontal="center"/>
    </xf>
    <xf numFmtId="0" fontId="0" fillId="0" borderId="0" xfId="0" applyAlignment="1" applyProtection="1">
      <alignment horizontal="center"/>
      <protection locked="0"/>
    </xf>
    <xf numFmtId="0" fontId="7" fillId="3" borderId="0" xfId="0" applyFont="1" applyFill="1" applyAlignment="1" applyProtection="1">
      <alignment horizontal="center"/>
      <protection locked="0"/>
    </xf>
    <xf numFmtId="0" fontId="0" fillId="0" borderId="0" xfId="0" applyProtection="1">
      <protection hidden="1"/>
    </xf>
    <xf numFmtId="0" fontId="5" fillId="0" borderId="0" xfId="0" applyFont="1" applyFill="1" applyAlignment="1" applyProtection="1">
      <alignment horizontal="center"/>
    </xf>
    <xf numFmtId="0" fontId="3" fillId="6" borderId="0" xfId="0" applyFont="1" applyFill="1" applyAlignment="1" applyProtection="1">
      <alignment horizontal="center"/>
    </xf>
    <xf numFmtId="0" fontId="6" fillId="4" borderId="0" xfId="0" applyFont="1" applyFill="1" applyAlignment="1" applyProtection="1">
      <alignment horizontal="center"/>
      <protection locked="0"/>
    </xf>
    <xf numFmtId="0" fontId="4" fillId="0" borderId="0" xfId="0" applyFont="1" applyFill="1" applyAlignment="1" applyProtection="1">
      <alignment horizontal="center"/>
    </xf>
    <xf numFmtId="9" fontId="5" fillId="0" borderId="0" xfId="0" applyNumberFormat="1" applyFont="1" applyFill="1" applyProtection="1"/>
    <xf numFmtId="9" fontId="0" fillId="0" borderId="0" xfId="0" applyNumberFormat="1" applyProtection="1">
      <protection hidden="1"/>
    </xf>
    <xf numFmtId="0" fontId="1" fillId="2" borderId="0" xfId="0" applyFont="1" applyFill="1" applyBorder="1" applyAlignment="1">
      <alignment horizontal="center"/>
    </xf>
    <xf numFmtId="9" fontId="1" fillId="2" borderId="0" xfId="0" applyNumberFormat="1" applyFont="1" applyFill="1" applyBorder="1" applyAlignment="1">
      <alignment horizontal="center"/>
    </xf>
    <xf numFmtId="0" fontId="1" fillId="3" borderId="0" xfId="0" applyFont="1" applyFill="1" applyBorder="1" applyAlignment="1">
      <alignment horizontal="center"/>
    </xf>
    <xf numFmtId="9" fontId="1" fillId="3" borderId="2" xfId="0" applyNumberFormat="1" applyFont="1" applyFill="1" applyBorder="1" applyAlignment="1">
      <alignment horizontal="center"/>
    </xf>
    <xf numFmtId="0" fontId="4" fillId="0" borderId="3" xfId="0" applyFont="1" applyFill="1" applyBorder="1" applyAlignment="1">
      <alignment horizontal="center" vertical="top" wrapText="1"/>
    </xf>
    <xf numFmtId="0" fontId="4" fillId="0" borderId="3" xfId="0" applyFont="1" applyFill="1" applyBorder="1" applyAlignment="1" applyProtection="1">
      <alignment horizontal="center" vertical="top" wrapText="1"/>
    </xf>
    <xf numFmtId="9" fontId="4" fillId="0" borderId="3" xfId="0" applyNumberFormat="1" applyFont="1" applyFill="1" applyBorder="1" applyAlignment="1">
      <alignment horizontal="center" vertical="top" wrapText="1"/>
    </xf>
    <xf numFmtId="9" fontId="1" fillId="3" borderId="0" xfId="0" applyNumberFormat="1" applyFont="1" applyFill="1" applyBorder="1" applyAlignment="1">
      <alignment horizontal="center"/>
    </xf>
    <xf numFmtId="0" fontId="8" fillId="7" borderId="4" xfId="0" applyFont="1" applyFill="1" applyBorder="1"/>
    <xf numFmtId="0" fontId="8" fillId="7" borderId="5" xfId="0" applyFont="1" applyFill="1" applyBorder="1"/>
    <xf numFmtId="0" fontId="8" fillId="7" borderId="6" xfId="0" applyFont="1" applyFill="1" applyBorder="1"/>
    <xf numFmtId="0" fontId="8" fillId="7" borderId="7" xfId="0" applyFont="1" applyFill="1" applyBorder="1"/>
    <xf numFmtId="0" fontId="8" fillId="7" borderId="8" xfId="0" applyFont="1" applyFill="1" applyBorder="1"/>
    <xf numFmtId="0" fontId="8" fillId="7" borderId="8" xfId="0" applyFont="1" applyFill="1" applyBorder="1" applyAlignment="1">
      <alignment horizontal="center"/>
    </xf>
    <xf numFmtId="0" fontId="8" fillId="7" borderId="9" xfId="0" applyFont="1" applyFill="1" applyBorder="1" applyAlignment="1">
      <alignment horizontal="center"/>
    </xf>
    <xf numFmtId="0" fontId="0" fillId="7" borderId="10" xfId="0" applyFill="1" applyBorder="1"/>
    <xf numFmtId="0" fontId="0" fillId="7" borderId="3" xfId="0" applyFill="1" applyBorder="1"/>
    <xf numFmtId="0" fontId="0" fillId="2" borderId="3" xfId="0" applyFill="1" applyBorder="1" applyAlignment="1">
      <alignment horizontal="center"/>
    </xf>
    <xf numFmtId="0" fontId="0" fillId="3" borderId="3" xfId="0" applyFill="1" applyBorder="1"/>
    <xf numFmtId="0" fontId="0" fillId="3" borderId="11" xfId="0" applyFill="1" applyBorder="1"/>
    <xf numFmtId="9" fontId="10" fillId="0" borderId="0" xfId="0" applyNumberFormat="1" applyFont="1"/>
    <xf numFmtId="9" fontId="2" fillId="4" borderId="0" xfId="0" applyNumberFormat="1" applyFont="1" applyFill="1" applyAlignment="1">
      <alignment horizontal="center"/>
    </xf>
    <xf numFmtId="9" fontId="5" fillId="0" borderId="0" xfId="0" applyNumberFormat="1" applyFont="1" applyFill="1" applyAlignment="1">
      <alignment horizontal="center"/>
    </xf>
    <xf numFmtId="9" fontId="5" fillId="0" borderId="0" xfId="0" applyNumberFormat="1" applyFont="1" applyFill="1" applyAlignment="1">
      <alignment horizontal="right"/>
    </xf>
    <xf numFmtId="9" fontId="2" fillId="4" borderId="0" xfId="0" applyNumberFormat="1" applyFont="1" applyFill="1" applyAlignment="1">
      <alignment horizontal="right"/>
    </xf>
    <xf numFmtId="0" fontId="0" fillId="0" borderId="2" xfId="0" applyBorder="1"/>
    <xf numFmtId="0" fontId="0" fillId="0" borderId="1" xfId="0" applyBorder="1"/>
    <xf numFmtId="0" fontId="1" fillId="9" borderId="0" xfId="0" applyFont="1" applyFill="1" applyBorder="1" applyAlignment="1">
      <alignment horizontal="center"/>
    </xf>
    <xf numFmtId="1" fontId="1" fillId="3" borderId="0" xfId="0" applyNumberFormat="1" applyFont="1" applyFill="1" applyBorder="1" applyAlignment="1">
      <alignment horizontal="center"/>
    </xf>
    <xf numFmtId="0" fontId="12" fillId="3" borderId="12" xfId="0" applyFont="1" applyFill="1" applyBorder="1" applyAlignment="1">
      <alignment horizontal="center"/>
    </xf>
    <xf numFmtId="0" fontId="8" fillId="7" borderId="1" xfId="0" applyFont="1" applyFill="1" applyBorder="1"/>
    <xf numFmtId="9" fontId="8" fillId="7" borderId="0" xfId="0" applyNumberFormat="1" applyFont="1" applyFill="1" applyBorder="1" applyAlignment="1">
      <alignment horizontal="center"/>
    </xf>
    <xf numFmtId="0" fontId="8" fillId="7" borderId="0" xfId="0" applyFont="1" applyFill="1" applyBorder="1"/>
    <xf numFmtId="0" fontId="11" fillId="7" borderId="10" xfId="0" applyFont="1" applyFill="1" applyBorder="1"/>
    <xf numFmtId="0" fontId="11" fillId="7" borderId="3" xfId="0" applyFont="1" applyFill="1" applyBorder="1"/>
    <xf numFmtId="9" fontId="2" fillId="4" borderId="0" xfId="0" applyNumberFormat="1" applyFont="1" applyFill="1" applyAlignment="1" applyProtection="1">
      <alignment horizontal="center"/>
      <protection locked="0"/>
    </xf>
    <xf numFmtId="0" fontId="8" fillId="7" borderId="2" xfId="0" applyFont="1" applyFill="1" applyBorder="1"/>
    <xf numFmtId="0" fontId="11" fillId="0" borderId="0" xfId="0" applyFont="1" applyAlignment="1" applyProtection="1">
      <alignment horizontal="center"/>
      <protection locked="0"/>
    </xf>
    <xf numFmtId="0" fontId="13" fillId="0" borderId="0" xfId="0" applyFont="1"/>
    <xf numFmtId="0" fontId="0" fillId="0" borderId="3" xfId="0" applyBorder="1"/>
    <xf numFmtId="0" fontId="0" fillId="0" borderId="10" xfId="0" applyBorder="1"/>
    <xf numFmtId="0" fontId="0" fillId="0" borderId="11" xfId="0" applyBorder="1"/>
    <xf numFmtId="0" fontId="8" fillId="0" borderId="17" xfId="0" applyFont="1" applyBorder="1" applyAlignment="1">
      <alignment horizontal="right"/>
    </xf>
    <xf numFmtId="0" fontId="8" fillId="0" borderId="17" xfId="0" applyFont="1" applyBorder="1"/>
    <xf numFmtId="0" fontId="0" fillId="0" borderId="19" xfId="0" applyBorder="1"/>
    <xf numFmtId="0" fontId="8" fillId="0" borderId="18" xfId="0" applyFont="1" applyBorder="1"/>
    <xf numFmtId="0" fontId="6" fillId="4" borderId="0" xfId="0" applyFont="1" applyFill="1" applyAlignment="1" applyProtection="1">
      <alignment horizontal="center"/>
    </xf>
    <xf numFmtId="9" fontId="2" fillId="4" borderId="0" xfId="0" applyNumberFormat="1" applyFont="1" applyFill="1" applyAlignment="1" applyProtection="1">
      <alignment horizontal="center"/>
    </xf>
    <xf numFmtId="0" fontId="3" fillId="6" borderId="0" xfId="0" applyFont="1" applyFill="1" applyAlignment="1" applyProtection="1">
      <alignment horizontal="center"/>
      <protection locked="0"/>
    </xf>
    <xf numFmtId="0" fontId="8" fillId="0" borderId="20" xfId="0" applyFont="1" applyBorder="1" applyAlignment="1">
      <alignment horizontal="right"/>
    </xf>
    <xf numFmtId="0" fontId="0" fillId="0" borderId="0" xfId="0" applyBorder="1"/>
    <xf numFmtId="0" fontId="8" fillId="0" borderId="21" xfId="0" applyFont="1" applyBorder="1" applyAlignment="1">
      <alignment horizontal="right"/>
    </xf>
    <xf numFmtId="0" fontId="0" fillId="0" borderId="6" xfId="0" applyBorder="1"/>
    <xf numFmtId="0" fontId="0" fillId="0" borderId="20" xfId="0" applyBorder="1" applyAlignment="1">
      <alignment horizontal="center"/>
    </xf>
    <xf numFmtId="0" fontId="11" fillId="0" borderId="21" xfId="0" applyFont="1"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8" fillId="0" borderId="23" xfId="0" applyFont="1" applyBorder="1" applyAlignment="1">
      <alignment horizontal="center"/>
    </xf>
    <xf numFmtId="0" fontId="11" fillId="0" borderId="23" xfId="0" applyFont="1" applyBorder="1" applyAlignment="1">
      <alignment horizontal="center"/>
    </xf>
    <xf numFmtId="0" fontId="11" fillId="0" borderId="9" xfId="0" applyFont="1" applyBorder="1" applyAlignment="1">
      <alignment horizontal="center"/>
    </xf>
    <xf numFmtId="0" fontId="0" fillId="0" borderId="26" xfId="0" applyBorder="1"/>
    <xf numFmtId="0" fontId="8" fillId="0" borderId="7" xfId="0" applyFont="1" applyBorder="1"/>
    <xf numFmtId="0" fontId="8" fillId="0" borderId="0" xfId="0" applyFont="1"/>
    <xf numFmtId="1" fontId="14" fillId="6" borderId="0" xfId="0" applyNumberFormat="1" applyFont="1" applyFill="1" applyBorder="1" applyAlignment="1"/>
    <xf numFmtId="1" fontId="14" fillId="12" borderId="28" xfId="0" applyNumberFormat="1" applyFont="1" applyFill="1" applyBorder="1" applyAlignment="1">
      <alignment horizontal="center"/>
    </xf>
    <xf numFmtId="1" fontId="14" fillId="4" borderId="0" xfId="0" applyNumberFormat="1" applyFont="1" applyFill="1" applyBorder="1" applyAlignment="1"/>
    <xf numFmtId="1" fontId="14" fillId="6" borderId="28" xfId="0" applyNumberFormat="1" applyFont="1" applyFill="1" applyBorder="1" applyAlignment="1">
      <alignment horizontal="center"/>
    </xf>
    <xf numFmtId="1" fontId="14" fillId="20" borderId="0" xfId="0" applyNumberFormat="1" applyFont="1" applyFill="1" applyBorder="1" applyAlignment="1"/>
    <xf numFmtId="1" fontId="14" fillId="19" borderId="0" xfId="0" applyNumberFormat="1" applyFont="1" applyFill="1" applyAlignment="1"/>
    <xf numFmtId="1" fontId="14" fillId="20" borderId="0" xfId="0" applyNumberFormat="1" applyFont="1" applyFill="1" applyBorder="1" applyAlignment="1">
      <alignment horizontal="center"/>
    </xf>
    <xf numFmtId="1" fontId="14" fillId="20" borderId="28" xfId="0" applyNumberFormat="1" applyFont="1" applyFill="1" applyBorder="1" applyAlignment="1">
      <alignment horizontal="center"/>
    </xf>
    <xf numFmtId="1" fontId="8" fillId="7" borderId="0" xfId="0" applyNumberFormat="1" applyFont="1" applyFill="1" applyBorder="1"/>
    <xf numFmtId="1" fontId="13" fillId="0" borderId="0" xfId="0" applyNumberFormat="1" applyFont="1"/>
    <xf numFmtId="1" fontId="1" fillId="2" borderId="0" xfId="0" applyNumberFormat="1" applyFont="1" applyFill="1" applyBorder="1" applyAlignment="1">
      <alignment horizontal="center"/>
    </xf>
    <xf numFmtId="1" fontId="1" fillId="9" borderId="0" xfId="0" applyNumberFormat="1" applyFont="1" applyFill="1" applyBorder="1" applyAlignment="1">
      <alignment horizontal="center"/>
    </xf>
    <xf numFmtId="1" fontId="0" fillId="0" borderId="20" xfId="0" applyNumberFormat="1" applyBorder="1" applyAlignment="1">
      <alignment horizontal="center"/>
    </xf>
    <xf numFmtId="1" fontId="8" fillId="0" borderId="20" xfId="0" applyNumberFormat="1" applyFont="1" applyBorder="1" applyAlignment="1">
      <alignment horizontal="center"/>
    </xf>
    <xf numFmtId="0" fontId="8" fillId="0" borderId="21" xfId="0" applyFont="1" applyBorder="1" applyAlignment="1">
      <alignment horizontal="center"/>
    </xf>
    <xf numFmtId="0" fontId="0" fillId="0" borderId="29" xfId="0" applyBorder="1"/>
    <xf numFmtId="0" fontId="0" fillId="0" borderId="31" xfId="0" applyBorder="1"/>
    <xf numFmtId="0" fontId="0" fillId="0" borderId="30" xfId="0" applyBorder="1"/>
    <xf numFmtId="0" fontId="0" fillId="0" borderId="33" xfId="0" applyBorder="1"/>
    <xf numFmtId="0" fontId="0" fillId="0" borderId="32" xfId="0" applyBorder="1"/>
    <xf numFmtId="0" fontId="0" fillId="0" borderId="34" xfId="0" applyBorder="1"/>
    <xf numFmtId="0" fontId="0" fillId="0" borderId="36" xfId="0" applyBorder="1"/>
    <xf numFmtId="0" fontId="0" fillId="0" borderId="35" xfId="0" applyBorder="1"/>
    <xf numFmtId="0" fontId="8" fillId="7" borderId="37" xfId="0" applyFont="1" applyFill="1" applyBorder="1" applyAlignment="1">
      <alignment horizontal="center"/>
    </xf>
    <xf numFmtId="0" fontId="0" fillId="0" borderId="37" xfId="0" applyBorder="1"/>
    <xf numFmtId="0" fontId="0" fillId="0" borderId="38" xfId="0" applyBorder="1"/>
    <xf numFmtId="0" fontId="0" fillId="0" borderId="39" xfId="0" applyBorder="1"/>
    <xf numFmtId="0" fontId="0" fillId="0" borderId="40" xfId="0" applyBorder="1"/>
    <xf numFmtId="0" fontId="15" fillId="2" borderId="41" xfId="0" applyFont="1" applyFill="1" applyBorder="1" applyAlignment="1">
      <alignment horizontal="center"/>
    </xf>
    <xf numFmtId="0" fontId="1" fillId="2" borderId="42" xfId="0" applyFont="1" applyFill="1" applyBorder="1" applyAlignment="1">
      <alignment horizontal="center"/>
    </xf>
    <xf numFmtId="0" fontId="15" fillId="8" borderId="0" xfId="0" applyFont="1" applyFill="1" applyBorder="1" applyAlignment="1">
      <alignment horizontal="center"/>
    </xf>
    <xf numFmtId="9" fontId="15" fillId="8" borderId="0" xfId="0" applyNumberFormat="1" applyFont="1" applyFill="1" applyBorder="1" applyAlignment="1">
      <alignment horizontal="center"/>
    </xf>
    <xf numFmtId="0" fontId="15" fillId="8" borderId="3" xfId="0" applyFont="1" applyFill="1" applyBorder="1" applyAlignment="1">
      <alignment horizontal="center"/>
    </xf>
    <xf numFmtId="0" fontId="15" fillId="8" borderId="12" xfId="0" applyFont="1" applyFill="1" applyBorder="1" applyAlignment="1">
      <alignment horizontal="center"/>
    </xf>
    <xf numFmtId="9" fontId="15" fillId="8" borderId="2" xfId="0" applyNumberFormat="1" applyFont="1" applyFill="1" applyBorder="1" applyAlignment="1">
      <alignment horizontal="center"/>
    </xf>
    <xf numFmtId="0" fontId="15" fillId="8" borderId="11" xfId="0" applyFont="1" applyFill="1" applyBorder="1" applyAlignment="1">
      <alignment horizontal="center"/>
    </xf>
    <xf numFmtId="1" fontId="0" fillId="21" borderId="0" xfId="0" applyNumberFormat="1" applyFill="1" applyAlignment="1" applyProtection="1">
      <alignment horizontal="center"/>
      <protection locked="0"/>
    </xf>
    <xf numFmtId="1" fontId="17" fillId="6" borderId="0" xfId="0" applyNumberFormat="1" applyFont="1" applyFill="1" applyBorder="1" applyAlignment="1"/>
    <xf numFmtId="1" fontId="17" fillId="4" borderId="0" xfId="0" applyNumberFormat="1" applyFont="1" applyFill="1" applyBorder="1" applyAlignment="1"/>
    <xf numFmtId="1" fontId="17" fillId="20" borderId="0" xfId="0" applyNumberFormat="1" applyFont="1" applyFill="1" applyBorder="1" applyAlignment="1"/>
    <xf numFmtId="1" fontId="16" fillId="11" borderId="43" xfId="0" applyNumberFormat="1" applyFont="1" applyFill="1" applyBorder="1" applyAlignment="1">
      <alignment horizontal="center"/>
    </xf>
    <xf numFmtId="1" fontId="17" fillId="12" borderId="44" xfId="0" applyNumberFormat="1" applyFont="1" applyFill="1" applyBorder="1" applyAlignment="1">
      <alignment horizontal="left" vertical="top"/>
    </xf>
    <xf numFmtId="1" fontId="17" fillId="12" borderId="45" xfId="0" applyNumberFormat="1" applyFont="1" applyFill="1" applyBorder="1" applyAlignment="1">
      <alignment horizontal="left" vertical="top"/>
    </xf>
    <xf numFmtId="1" fontId="18" fillId="10" borderId="46" xfId="0" applyNumberFormat="1" applyFont="1" applyFill="1" applyBorder="1" applyAlignment="1">
      <alignment horizontal="center"/>
    </xf>
    <xf numFmtId="1" fontId="17" fillId="12" borderId="0" xfId="0" applyNumberFormat="1" applyFont="1" applyFill="1" applyBorder="1" applyAlignment="1">
      <alignment horizontal="left" vertical="top"/>
    </xf>
    <xf numFmtId="1" fontId="17" fillId="12" borderId="47" xfId="0" applyNumberFormat="1" applyFont="1" applyFill="1" applyBorder="1" applyAlignment="1">
      <alignment horizontal="left" vertical="top"/>
    </xf>
    <xf numFmtId="1" fontId="17" fillId="6" borderId="47" xfId="0" applyNumberFormat="1" applyFont="1" applyFill="1" applyBorder="1" applyAlignment="1"/>
    <xf numFmtId="1" fontId="18" fillId="10" borderId="48" xfId="0" applyNumberFormat="1" applyFont="1" applyFill="1" applyBorder="1" applyAlignment="1">
      <alignment horizontal="center"/>
    </xf>
    <xf numFmtId="1" fontId="16" fillId="13" borderId="46" xfId="0" applyNumberFormat="1" applyFont="1" applyFill="1" applyBorder="1" applyAlignment="1">
      <alignment horizontal="center"/>
    </xf>
    <xf numFmtId="1" fontId="18" fillId="14" borderId="46" xfId="0" applyNumberFormat="1" applyFont="1" applyFill="1" applyBorder="1" applyAlignment="1">
      <alignment horizontal="center"/>
    </xf>
    <xf numFmtId="1" fontId="17" fillId="4" borderId="47" xfId="0" applyNumberFormat="1" applyFont="1" applyFill="1" applyBorder="1" applyAlignment="1"/>
    <xf numFmtId="1" fontId="18" fillId="14" borderId="48" xfId="0" applyNumberFormat="1" applyFont="1" applyFill="1" applyBorder="1" applyAlignment="1">
      <alignment horizontal="center"/>
    </xf>
    <xf numFmtId="1" fontId="18" fillId="15" borderId="46" xfId="0" applyNumberFormat="1" applyFont="1" applyFill="1" applyBorder="1" applyAlignment="1">
      <alignment horizontal="center"/>
    </xf>
    <xf numFmtId="1" fontId="17" fillId="20" borderId="47" xfId="0" applyNumberFormat="1" applyFont="1" applyFill="1" applyBorder="1" applyAlignment="1"/>
    <xf numFmtId="1" fontId="18" fillId="15" borderId="48" xfId="0" applyNumberFormat="1" applyFont="1" applyFill="1" applyBorder="1" applyAlignment="1">
      <alignment horizontal="center"/>
    </xf>
    <xf numFmtId="1" fontId="18" fillId="16" borderId="46" xfId="0" applyNumberFormat="1" applyFont="1" applyFill="1" applyBorder="1" applyAlignment="1">
      <alignment horizontal="center"/>
    </xf>
    <xf numFmtId="1" fontId="17" fillId="19" borderId="0" xfId="0" applyNumberFormat="1" applyFont="1" applyFill="1" applyBorder="1" applyAlignment="1"/>
    <xf numFmtId="1" fontId="17" fillId="19" borderId="47" xfId="0" applyNumberFormat="1" applyFont="1" applyFill="1" applyBorder="1" applyAlignment="1"/>
    <xf numFmtId="1" fontId="18" fillId="16" borderId="48" xfId="0" applyNumberFormat="1" applyFont="1" applyFill="1" applyBorder="1" applyAlignment="1">
      <alignment horizontal="center"/>
    </xf>
    <xf numFmtId="1" fontId="18" fillId="17" borderId="46" xfId="0" applyNumberFormat="1" applyFont="1" applyFill="1" applyBorder="1" applyAlignment="1">
      <alignment horizontal="center"/>
    </xf>
    <xf numFmtId="1" fontId="18" fillId="18" borderId="46" xfId="0" applyNumberFormat="1" applyFont="1" applyFill="1" applyBorder="1" applyAlignment="1">
      <alignment horizontal="center"/>
    </xf>
    <xf numFmtId="1" fontId="18" fillId="18" borderId="49" xfId="0" applyNumberFormat="1" applyFont="1" applyFill="1" applyBorder="1" applyAlignment="1">
      <alignment horizontal="center"/>
    </xf>
    <xf numFmtId="1" fontId="17" fillId="19" borderId="50" xfId="0" applyNumberFormat="1" applyFont="1" applyFill="1" applyBorder="1" applyAlignment="1"/>
    <xf numFmtId="1" fontId="17" fillId="19" borderId="51" xfId="0" applyNumberFormat="1" applyFont="1" applyFill="1" applyBorder="1" applyAlignment="1"/>
    <xf numFmtId="0" fontId="0" fillId="21" borderId="0" xfId="0" applyFill="1" applyAlignment="1" applyProtection="1">
      <alignment horizontal="center"/>
      <protection locked="0"/>
    </xf>
    <xf numFmtId="1" fontId="0" fillId="0" borderId="0" xfId="0" applyNumberFormat="1"/>
    <xf numFmtId="1" fontId="0" fillId="0" borderId="19" xfId="0" applyNumberFormat="1" applyBorder="1"/>
    <xf numFmtId="1" fontId="0" fillId="0" borderId="0" xfId="0" applyNumberFormat="1" applyBorder="1" applyAlignment="1">
      <alignment horizontal="center"/>
    </xf>
    <xf numFmtId="1" fontId="0" fillId="0" borderId="3" xfId="0" applyNumberFormat="1" applyBorder="1"/>
    <xf numFmtId="1" fontId="11" fillId="0" borderId="21" xfId="0" applyNumberFormat="1" applyFont="1" applyBorder="1" applyAlignment="1">
      <alignment horizontal="center"/>
    </xf>
    <xf numFmtId="1" fontId="0" fillId="0" borderId="21" xfId="0" applyNumberFormat="1" applyBorder="1" applyAlignment="1">
      <alignment horizontal="center"/>
    </xf>
    <xf numFmtId="1" fontId="0" fillId="0" borderId="0" xfId="0" applyNumberFormat="1" applyAlignment="1">
      <alignment horizontal="center"/>
    </xf>
    <xf numFmtId="1" fontId="0" fillId="0" borderId="22" xfId="0" applyNumberFormat="1" applyBorder="1" applyAlignment="1">
      <alignment horizontal="center"/>
    </xf>
    <xf numFmtId="0" fontId="22" fillId="0" borderId="16" xfId="0" applyFont="1" applyBorder="1" applyAlignment="1">
      <alignment vertical="center" wrapText="1"/>
    </xf>
    <xf numFmtId="0" fontId="0" fillId="0" borderId="0" xfId="0" applyAlignment="1">
      <alignment horizontal="center" vertical="center"/>
    </xf>
    <xf numFmtId="1" fontId="19" fillId="0" borderId="16" xfId="0" applyNumberFormat="1" applyFont="1" applyBorder="1" applyAlignment="1">
      <alignment horizontal="center" vertical="center" wrapText="1"/>
    </xf>
    <xf numFmtId="1" fontId="8" fillId="0" borderId="23" xfId="0" applyNumberFormat="1" applyFont="1" applyBorder="1" applyAlignment="1">
      <alignment horizontal="center"/>
    </xf>
    <xf numFmtId="1" fontId="11" fillId="0" borderId="23" xfId="0" applyNumberFormat="1" applyFont="1" applyBorder="1" applyAlignment="1">
      <alignment horizontal="center"/>
    </xf>
    <xf numFmtId="1" fontId="11" fillId="0" borderId="9" xfId="0" applyNumberFormat="1" applyFont="1" applyBorder="1" applyAlignment="1">
      <alignment horizontal="center"/>
    </xf>
    <xf numFmtId="0" fontId="19" fillId="0" borderId="52" xfId="0" applyFont="1" applyBorder="1" applyAlignment="1">
      <alignment horizontal="left" vertical="center" wrapText="1"/>
    </xf>
    <xf numFmtId="1" fontId="19" fillId="0" borderId="20" xfId="0" applyNumberFormat="1" applyFont="1" applyBorder="1" applyAlignment="1">
      <alignment horizontal="center" vertical="center" wrapText="1"/>
    </xf>
    <xf numFmtId="1" fontId="19" fillId="0" borderId="22" xfId="0" applyNumberFormat="1" applyFont="1" applyBorder="1" applyAlignment="1">
      <alignment horizontal="center" vertical="center" wrapText="1"/>
    </xf>
    <xf numFmtId="1" fontId="19" fillId="0" borderId="21" xfId="0" applyNumberFormat="1" applyFont="1" applyBorder="1" applyAlignment="1">
      <alignment horizontal="center" vertical="center" wrapText="1"/>
    </xf>
    <xf numFmtId="1" fontId="19" fillId="0" borderId="16" xfId="0" applyNumberFormat="1" applyFont="1" applyBorder="1" applyAlignment="1" applyProtection="1">
      <alignment horizontal="center" vertical="center" wrapText="1"/>
      <protection locked="0"/>
    </xf>
    <xf numFmtId="0" fontId="14" fillId="2" borderId="0" xfId="0" applyNumberFormat="1" applyFont="1" applyFill="1" applyBorder="1" applyAlignment="1" applyProtection="1">
      <alignment horizontal="right"/>
    </xf>
    <xf numFmtId="0" fontId="23" fillId="2" borderId="0" xfId="0" applyFont="1" applyFill="1" applyAlignment="1">
      <alignment horizontal="center"/>
    </xf>
    <xf numFmtId="0" fontId="14" fillId="2" borderId="0" xfId="0" applyNumberFormat="1" applyFont="1" applyFill="1" applyBorder="1" applyAlignment="1" applyProtection="1">
      <alignment horizontal="center"/>
    </xf>
    <xf numFmtId="0" fontId="23" fillId="2" borderId="0" xfId="0" applyFont="1" applyFill="1"/>
    <xf numFmtId="1" fontId="23" fillId="11" borderId="0" xfId="0" applyNumberFormat="1" applyFont="1" applyFill="1" applyBorder="1" applyAlignment="1">
      <alignment horizontal="center"/>
    </xf>
    <xf numFmtId="1" fontId="24" fillId="10" borderId="28" xfId="0" applyNumberFormat="1" applyFont="1" applyFill="1" applyBorder="1" applyAlignment="1">
      <alignment horizontal="center"/>
    </xf>
    <xf numFmtId="1" fontId="23" fillId="13" borderId="0" xfId="0" applyNumberFormat="1" applyFont="1" applyFill="1" applyBorder="1" applyAlignment="1">
      <alignment horizontal="center"/>
    </xf>
    <xf numFmtId="1" fontId="24" fillId="10" borderId="0" xfId="0" applyNumberFormat="1" applyFont="1" applyFill="1" applyBorder="1" applyAlignment="1">
      <alignment horizontal="center"/>
    </xf>
    <xf numFmtId="1" fontId="24" fillId="14" borderId="0" xfId="0" applyNumberFormat="1" applyFont="1" applyFill="1" applyBorder="1" applyAlignment="1">
      <alignment horizontal="center"/>
    </xf>
    <xf numFmtId="1" fontId="24" fillId="14" borderId="28" xfId="0" applyNumberFormat="1" applyFont="1" applyFill="1" applyBorder="1" applyAlignment="1">
      <alignment horizontal="center"/>
    </xf>
    <xf numFmtId="1" fontId="14" fillId="12" borderId="0" xfId="0" applyNumberFormat="1" applyFont="1" applyFill="1" applyBorder="1" applyAlignment="1">
      <alignment horizontal="center"/>
    </xf>
    <xf numFmtId="1" fontId="24" fillId="17" borderId="0" xfId="0" applyNumberFormat="1" applyFont="1" applyFill="1" applyBorder="1" applyAlignment="1">
      <alignment horizontal="center"/>
    </xf>
    <xf numFmtId="1" fontId="24" fillId="16" borderId="0" xfId="0" applyNumberFormat="1" applyFont="1" applyFill="1" applyBorder="1" applyAlignment="1">
      <alignment horizontal="center"/>
    </xf>
    <xf numFmtId="1" fontId="24" fillId="18" borderId="0" xfId="0" applyNumberFormat="1" applyFont="1" applyFill="1" applyBorder="1" applyAlignment="1">
      <alignment horizontal="center"/>
    </xf>
    <xf numFmtId="1" fontId="14" fillId="6" borderId="0" xfId="0" applyNumberFormat="1" applyFont="1" applyFill="1" applyBorder="1" applyAlignment="1">
      <alignment horizontal="center"/>
    </xf>
    <xf numFmtId="1" fontId="24" fillId="16" borderId="28" xfId="0" applyNumberFormat="1" applyFont="1" applyFill="1" applyBorder="1" applyAlignment="1">
      <alignment horizontal="center"/>
    </xf>
    <xf numFmtId="1" fontId="23" fillId="19" borderId="0" xfId="0" applyNumberFormat="1" applyFont="1" applyFill="1" applyAlignment="1">
      <alignment horizontal="center"/>
    </xf>
    <xf numFmtId="1" fontId="14" fillId="4" borderId="0" xfId="0" applyNumberFormat="1" applyFont="1" applyFill="1" applyBorder="1" applyAlignment="1">
      <alignment horizontal="center"/>
    </xf>
    <xf numFmtId="1" fontId="14" fillId="4" borderId="28" xfId="0" applyNumberFormat="1" applyFont="1" applyFill="1" applyBorder="1" applyAlignment="1">
      <alignment horizontal="center"/>
    </xf>
    <xf numFmtId="1" fontId="14" fillId="19" borderId="0" xfId="0" applyNumberFormat="1" applyFont="1" applyFill="1" applyBorder="1" applyAlignment="1">
      <alignment horizontal="center"/>
    </xf>
    <xf numFmtId="1" fontId="14" fillId="19" borderId="28" xfId="0" applyNumberFormat="1" applyFont="1" applyFill="1" applyBorder="1" applyAlignment="1">
      <alignment horizontal="center"/>
    </xf>
    <xf numFmtId="1" fontId="19" fillId="0" borderId="0" xfId="0" applyNumberFormat="1" applyFont="1" applyBorder="1" applyAlignment="1">
      <alignment horizontal="center" vertical="center" wrapText="1"/>
    </xf>
    <xf numFmtId="1" fontId="19" fillId="0" borderId="0" xfId="0" applyNumberFormat="1" applyFont="1" applyBorder="1" applyAlignment="1">
      <alignment vertical="center" wrapText="1"/>
    </xf>
    <xf numFmtId="1" fontId="19" fillId="0" borderId="57" xfId="0" applyNumberFormat="1" applyFont="1" applyBorder="1" applyAlignment="1">
      <alignment horizontal="center" vertical="center" wrapText="1"/>
    </xf>
    <xf numFmtId="1" fontId="19" fillId="0" borderId="58" xfId="0" applyNumberFormat="1" applyFont="1" applyBorder="1" applyAlignment="1">
      <alignment horizontal="center" vertical="center" wrapText="1"/>
    </xf>
    <xf numFmtId="1" fontId="19" fillId="0" borderId="8" xfId="0" applyNumberFormat="1" applyFont="1" applyBorder="1" applyAlignment="1">
      <alignment horizontal="center" vertical="center" wrapText="1"/>
    </xf>
    <xf numFmtId="1" fontId="19" fillId="0" borderId="54" xfId="0" applyNumberFormat="1" applyFont="1" applyBorder="1" applyAlignment="1">
      <alignment horizontal="center" vertical="center" wrapText="1"/>
    </xf>
    <xf numFmtId="1" fontId="19" fillId="0" borderId="55" xfId="0" applyNumberFormat="1" applyFont="1" applyBorder="1" applyAlignment="1">
      <alignment horizontal="center" vertical="center" wrapText="1"/>
    </xf>
    <xf numFmtId="1" fontId="19" fillId="0" borderId="56" xfId="0" applyNumberFormat="1" applyFont="1" applyBorder="1" applyAlignment="1">
      <alignment horizontal="center" vertical="center" wrapText="1"/>
    </xf>
    <xf numFmtId="1" fontId="0" fillId="0" borderId="22" xfId="0" applyNumberFormat="1" applyBorder="1" applyProtection="1">
      <protection locked="0"/>
    </xf>
    <xf numFmtId="0" fontId="19" fillId="0" borderId="16" xfId="0" applyFont="1" applyBorder="1" applyAlignment="1">
      <alignment horizontal="left" vertical="center" wrapText="1"/>
    </xf>
    <xf numFmtId="0" fontId="13" fillId="0" borderId="59" xfId="0" applyFont="1" applyBorder="1" applyAlignment="1">
      <alignment horizontal="center"/>
    </xf>
    <xf numFmtId="0" fontId="0" fillId="0" borderId="59" xfId="0" applyBorder="1" applyAlignment="1">
      <alignment horizontal="center"/>
    </xf>
    <xf numFmtId="0" fontId="11" fillId="0" borderId="59" xfId="0" applyFont="1" applyBorder="1" applyAlignment="1">
      <alignment horizontal="center"/>
    </xf>
    <xf numFmtId="0" fontId="13" fillId="0" borderId="33" xfId="0" applyFont="1" applyBorder="1"/>
    <xf numFmtId="0" fontId="25" fillId="0" borderId="33" xfId="0" applyFont="1" applyBorder="1" applyAlignment="1">
      <alignment horizontal="right"/>
    </xf>
    <xf numFmtId="0" fontId="25" fillId="0" borderId="33" xfId="0" applyFont="1" applyBorder="1"/>
    <xf numFmtId="0" fontId="8" fillId="0" borderId="33" xfId="0" applyFont="1" applyBorder="1" applyAlignment="1">
      <alignment horizontal="right"/>
    </xf>
    <xf numFmtId="0" fontId="8" fillId="0" borderId="33" xfId="0" applyFont="1" applyBorder="1"/>
    <xf numFmtId="0" fontId="0" fillId="0" borderId="60" xfId="0" applyBorder="1"/>
    <xf numFmtId="0" fontId="0" fillId="0" borderId="61" xfId="0" applyBorder="1"/>
    <xf numFmtId="0" fontId="13" fillId="0" borderId="63" xfId="0" applyFont="1" applyBorder="1" applyAlignment="1">
      <alignment horizontal="center"/>
    </xf>
    <xf numFmtId="0" fontId="11" fillId="0" borderId="63" xfId="0" applyFont="1" applyBorder="1" applyAlignment="1">
      <alignment horizontal="center"/>
    </xf>
    <xf numFmtId="0" fontId="0" fillId="0" borderId="62" xfId="0" applyBorder="1"/>
    <xf numFmtId="0" fontId="0" fillId="0" borderId="9" xfId="0" applyBorder="1"/>
    <xf numFmtId="1" fontId="13" fillId="0" borderId="59" xfId="0" applyNumberFormat="1" applyFont="1" applyBorder="1" applyAlignment="1">
      <alignment horizontal="center"/>
    </xf>
    <xf numFmtId="1" fontId="25" fillId="0" borderId="59" xfId="0" applyNumberFormat="1" applyFont="1" applyBorder="1" applyAlignment="1">
      <alignment horizontal="center"/>
    </xf>
    <xf numFmtId="0" fontId="25" fillId="0" borderId="59" xfId="0" applyFont="1" applyBorder="1" applyAlignment="1">
      <alignment horizontal="center"/>
    </xf>
    <xf numFmtId="1" fontId="0" fillId="0" borderId="0" xfId="0" applyNumberFormat="1" applyBorder="1"/>
    <xf numFmtId="0" fontId="25" fillId="0" borderId="64" xfId="0" applyFont="1" applyBorder="1" applyAlignment="1">
      <alignment horizontal="right"/>
    </xf>
    <xf numFmtId="1" fontId="13" fillId="0" borderId="63" xfId="0" applyNumberFormat="1" applyFont="1" applyBorder="1" applyAlignment="1">
      <alignment horizontal="center"/>
    </xf>
    <xf numFmtId="0" fontId="25" fillId="0" borderId="64" xfId="0" applyFont="1" applyBorder="1"/>
    <xf numFmtId="0" fontId="13" fillId="0" borderId="64" xfId="0" applyFont="1" applyBorder="1"/>
    <xf numFmtId="0" fontId="13" fillId="0" borderId="60" xfId="0" applyFont="1" applyBorder="1"/>
    <xf numFmtId="0" fontId="13" fillId="0" borderId="61" xfId="0" applyFont="1" applyBorder="1"/>
    <xf numFmtId="1" fontId="13" fillId="0" borderId="61" xfId="0" applyNumberFormat="1" applyFont="1" applyBorder="1"/>
    <xf numFmtId="0" fontId="13" fillId="0" borderId="62" xfId="0" applyFont="1" applyBorder="1"/>
    <xf numFmtId="0" fontId="13" fillId="0" borderId="66" xfId="1" applyFont="1" applyBorder="1"/>
    <xf numFmtId="0" fontId="20" fillId="0" borderId="66" xfId="0" applyFont="1" applyBorder="1" applyAlignment="1">
      <alignment vertical="center"/>
    </xf>
    <xf numFmtId="0" fontId="0" fillId="0" borderId="66" xfId="0" applyBorder="1" applyAlignment="1">
      <alignment horizontal="center" vertical="center"/>
    </xf>
    <xf numFmtId="0" fontId="0" fillId="0" borderId="66" xfId="0" applyBorder="1"/>
    <xf numFmtId="49" fontId="21" fillId="0" borderId="66" xfId="0" applyNumberFormat="1" applyFont="1" applyBorder="1" applyAlignment="1">
      <alignment horizontal="left" vertical="top" wrapText="1"/>
    </xf>
    <xf numFmtId="49" fontId="21" fillId="0" borderId="66" xfId="0" applyNumberFormat="1" applyFont="1" applyBorder="1" applyAlignment="1">
      <alignment vertical="center" wrapText="1"/>
    </xf>
    <xf numFmtId="0" fontId="11" fillId="0" borderId="66" xfId="0" applyFont="1" applyBorder="1"/>
    <xf numFmtId="0" fontId="13" fillId="0" borderId="66" xfId="0" applyFont="1" applyBorder="1"/>
    <xf numFmtId="49" fontId="21" fillId="0" borderId="67" xfId="0" applyNumberFormat="1" applyFont="1" applyBorder="1" applyAlignment="1">
      <alignment horizontal="left" vertical="top" wrapText="1"/>
    </xf>
    <xf numFmtId="0" fontId="0" fillId="0" borderId="67" xfId="0" applyBorder="1"/>
    <xf numFmtId="0" fontId="8" fillId="0" borderId="68" xfId="0" applyFont="1" applyBorder="1" applyAlignment="1">
      <alignment horizontal="center" vertical="center"/>
    </xf>
    <xf numFmtId="0" fontId="19" fillId="0" borderId="70" xfId="0" applyFont="1" applyBorder="1" applyAlignment="1">
      <alignment vertical="center"/>
    </xf>
    <xf numFmtId="0" fontId="0" fillId="0" borderId="70" xfId="0" applyBorder="1" applyAlignment="1">
      <alignment horizontal="center" vertical="center"/>
    </xf>
    <xf numFmtId="0" fontId="0" fillId="0" borderId="70" xfId="0" applyBorder="1"/>
    <xf numFmtId="0" fontId="0" fillId="0" borderId="71" xfId="0" applyBorder="1"/>
    <xf numFmtId="0" fontId="0" fillId="0" borderId="72" xfId="0" applyBorder="1"/>
    <xf numFmtId="0" fontId="0" fillId="0" borderId="72" xfId="0" applyBorder="1" applyAlignment="1">
      <alignment horizontal="center" vertical="center"/>
    </xf>
    <xf numFmtId="0" fontId="0" fillId="0" borderId="73" xfId="0" applyBorder="1"/>
    <xf numFmtId="1" fontId="19" fillId="0" borderId="20" xfId="0" applyNumberFormat="1" applyFont="1" applyBorder="1" applyAlignment="1" applyProtection="1">
      <alignment horizontal="center" vertical="center" wrapText="1"/>
      <protection locked="0"/>
    </xf>
    <xf numFmtId="1" fontId="19" fillId="0" borderId="21" xfId="0" applyNumberFormat="1" applyFont="1" applyBorder="1" applyAlignment="1" applyProtection="1">
      <alignment horizontal="center" vertical="center" wrapText="1"/>
      <protection locked="0"/>
    </xf>
    <xf numFmtId="1" fontId="14" fillId="4" borderId="0" xfId="0" applyNumberFormat="1" applyFont="1" applyFill="1" applyBorder="1" applyAlignment="1">
      <alignment horizontal="center" textRotation="90"/>
    </xf>
    <xf numFmtId="1" fontId="14" fillId="20" borderId="0" xfId="0" applyNumberFormat="1" applyFont="1" applyFill="1" applyBorder="1" applyAlignment="1">
      <alignment horizontal="center" textRotation="90"/>
    </xf>
    <xf numFmtId="1" fontId="14" fillId="19" borderId="0" xfId="0" applyNumberFormat="1" applyFont="1" applyFill="1" applyBorder="1" applyAlignment="1" applyProtection="1">
      <alignment horizontal="center" textRotation="90"/>
    </xf>
    <xf numFmtId="1" fontId="28" fillId="15" borderId="0" xfId="0" applyNumberFormat="1" applyFont="1" applyFill="1" applyBorder="1" applyAlignment="1">
      <alignment horizontal="center"/>
    </xf>
    <xf numFmtId="1" fontId="28" fillId="15" borderId="28" xfId="0" applyNumberFormat="1" applyFont="1" applyFill="1" applyBorder="1" applyAlignment="1">
      <alignment horizontal="center"/>
    </xf>
    <xf numFmtId="1" fontId="14" fillId="4" borderId="0" xfId="0" applyNumberFormat="1" applyFont="1" applyFill="1" applyBorder="1" applyAlignment="1">
      <alignment textRotation="90"/>
    </xf>
    <xf numFmtId="1" fontId="14" fillId="19" borderId="0" xfId="0" applyNumberFormat="1" applyFont="1" applyFill="1" applyBorder="1" applyAlignment="1" applyProtection="1">
      <alignment textRotation="90"/>
    </xf>
    <xf numFmtId="0" fontId="0" fillId="0" borderId="74" xfId="0" applyBorder="1"/>
    <xf numFmtId="1" fontId="23" fillId="22" borderId="0" xfId="0" applyNumberFormat="1" applyFont="1" applyFill="1" applyBorder="1" applyAlignment="1">
      <alignment horizontal="center"/>
    </xf>
    <xf numFmtId="1" fontId="24" fillId="22" borderId="0" xfId="0" applyNumberFormat="1" applyFont="1" applyFill="1" applyBorder="1" applyAlignment="1">
      <alignment horizontal="center"/>
    </xf>
    <xf numFmtId="1" fontId="26" fillId="22" borderId="0" xfId="0" applyNumberFormat="1" applyFont="1" applyFill="1" applyBorder="1" applyAlignment="1">
      <alignment horizontal="center"/>
    </xf>
    <xf numFmtId="1" fontId="27" fillId="22" borderId="0" xfId="0" applyNumberFormat="1" applyFont="1" applyFill="1" applyBorder="1" applyAlignment="1">
      <alignment horizontal="center"/>
    </xf>
    <xf numFmtId="0" fontId="29" fillId="0" borderId="0" xfId="0" applyFont="1" applyAlignment="1">
      <alignment horizontal="center" vertical="center"/>
    </xf>
    <xf numFmtId="1" fontId="0" fillId="21" borderId="0" xfId="0" applyNumberFormat="1" applyFill="1" applyAlignment="1" applyProtection="1">
      <alignment horizontal="center"/>
    </xf>
    <xf numFmtId="1" fontId="23" fillId="11" borderId="0" xfId="0" applyNumberFormat="1" applyFont="1" applyFill="1" applyAlignment="1">
      <alignment horizontal="center"/>
    </xf>
    <xf numFmtId="1" fontId="23" fillId="23" borderId="0" xfId="0" applyNumberFormat="1" applyFont="1" applyFill="1" applyBorder="1" applyAlignment="1">
      <alignment horizontal="center"/>
    </xf>
    <xf numFmtId="1" fontId="23" fillId="19" borderId="0" xfId="0" applyNumberFormat="1" applyFont="1" applyFill="1" applyBorder="1" applyAlignment="1">
      <alignment horizontal="center"/>
    </xf>
    <xf numFmtId="0" fontId="15" fillId="7" borderId="10" xfId="0" applyFont="1" applyFill="1" applyBorder="1" applyAlignment="1"/>
    <xf numFmtId="0" fontId="15" fillId="0" borderId="3" xfId="0" applyFont="1" applyBorder="1" applyAlignment="1"/>
    <xf numFmtId="0" fontId="15" fillId="0" borderId="11" xfId="0" applyFont="1" applyBorder="1" applyAlignment="1"/>
    <xf numFmtId="0" fontId="9" fillId="2" borderId="13" xfId="0" applyFont="1" applyFill="1" applyBorder="1" applyAlignment="1" applyProtection="1">
      <alignment horizontal="left"/>
      <protection locked="0"/>
    </xf>
    <xf numFmtId="0" fontId="9" fillId="2" borderId="14" xfId="0" applyFont="1" applyFill="1" applyBorder="1" applyAlignment="1" applyProtection="1">
      <alignment horizontal="left"/>
      <protection locked="0"/>
    </xf>
    <xf numFmtId="0" fontId="9" fillId="2" borderId="15" xfId="0" applyFont="1" applyFill="1" applyBorder="1" applyAlignment="1" applyProtection="1">
      <alignment horizontal="left"/>
      <protection locked="0"/>
    </xf>
    <xf numFmtId="0" fontId="15" fillId="7" borderId="1" xfId="0" applyFont="1" applyFill="1" applyBorder="1" applyAlignment="1"/>
    <xf numFmtId="0" fontId="15" fillId="0" borderId="0" xfId="0" applyFont="1" applyAlignment="1"/>
    <xf numFmtId="0" fontId="15" fillId="0" borderId="2" xfId="0" applyFont="1" applyBorder="1" applyAlignment="1"/>
    <xf numFmtId="0" fontId="15" fillId="7" borderId="1" xfId="0" applyFont="1" applyFill="1" applyBorder="1" applyAlignment="1">
      <alignment vertical="top" wrapText="1"/>
    </xf>
    <xf numFmtId="0" fontId="15" fillId="0" borderId="0" xfId="0" applyFont="1" applyAlignment="1">
      <alignment vertical="top" wrapText="1"/>
    </xf>
    <xf numFmtId="0" fontId="15" fillId="0" borderId="2" xfId="0" applyFont="1" applyBorder="1" applyAlignment="1">
      <alignment vertical="top" wrapText="1"/>
    </xf>
    <xf numFmtId="0" fontId="8" fillId="0" borderId="65" xfId="0" applyFont="1" applyBorder="1" applyAlignment="1">
      <alignment horizontal="center" vertical="center"/>
    </xf>
    <xf numFmtId="0" fontId="8" fillId="0" borderId="0" xfId="0" applyFont="1" applyBorder="1" applyAlignment="1">
      <alignment horizontal="center" vertical="center"/>
    </xf>
    <xf numFmtId="0" fontId="8" fillId="0" borderId="69" xfId="0" applyFont="1" applyBorder="1" applyAlignment="1">
      <alignment horizontal="center" vertical="center"/>
    </xf>
    <xf numFmtId="0" fontId="8" fillId="0" borderId="55" xfId="0" applyFont="1" applyBorder="1" applyAlignment="1">
      <alignment horizontal="center" vertical="center"/>
    </xf>
    <xf numFmtId="0" fontId="8" fillId="0" borderId="54" xfId="0" applyFont="1" applyBorder="1" applyAlignment="1">
      <alignment horizontal="center" vertical="center"/>
    </xf>
    <xf numFmtId="0" fontId="8" fillId="0" borderId="56" xfId="0" applyFont="1" applyBorder="1" applyAlignment="1">
      <alignment horizontal="center" vertical="center"/>
    </xf>
    <xf numFmtId="1" fontId="19" fillId="0" borderId="20" xfId="0" applyNumberFormat="1" applyFont="1" applyBorder="1" applyAlignment="1">
      <alignment horizontal="right" vertical="center" wrapText="1"/>
    </xf>
    <xf numFmtId="1" fontId="19" fillId="0" borderId="22" xfId="0" applyNumberFormat="1" applyFont="1" applyBorder="1" applyAlignment="1">
      <alignment horizontal="right" vertical="center" wrapText="1"/>
    </xf>
    <xf numFmtId="1" fontId="19" fillId="0" borderId="0" xfId="0" applyNumberFormat="1" applyFont="1" applyBorder="1" applyAlignment="1">
      <alignment horizontal="right" vertical="center" wrapText="1"/>
    </xf>
    <xf numFmtId="49" fontId="21" fillId="0" borderId="66" xfId="0" applyNumberFormat="1" applyFont="1" applyBorder="1" applyAlignment="1">
      <alignment horizontal="left" vertical="top" wrapText="1"/>
    </xf>
    <xf numFmtId="1" fontId="19" fillId="0" borderId="54" xfId="0" applyNumberFormat="1" applyFont="1" applyBorder="1" applyAlignment="1">
      <alignment horizontal="left" vertical="center" wrapText="1"/>
    </xf>
    <xf numFmtId="1" fontId="19" fillId="0" borderId="22" xfId="0" applyNumberFormat="1" applyFont="1" applyBorder="1" applyAlignment="1">
      <alignment horizontal="left" vertical="center" wrapText="1"/>
    </xf>
    <xf numFmtId="1" fontId="19" fillId="0" borderId="21" xfId="0" applyNumberFormat="1" applyFont="1" applyBorder="1" applyAlignment="1">
      <alignment horizontal="left" vertical="center" wrapText="1"/>
    </xf>
    <xf numFmtId="0" fontId="0" fillId="0" borderId="24" xfId="0" applyBorder="1" applyAlignment="1" applyProtection="1">
      <protection locked="0"/>
    </xf>
    <xf numFmtId="0" fontId="0" fillId="0" borderId="25" xfId="0" applyBorder="1" applyAlignment="1" applyProtection="1">
      <protection locked="0"/>
    </xf>
    <xf numFmtId="0" fontId="8" fillId="0" borderId="53" xfId="0" applyFont="1" applyBorder="1" applyAlignment="1">
      <alignment horizontal="center"/>
    </xf>
    <xf numFmtId="0" fontId="8" fillId="0" borderId="54" xfId="0" applyFont="1" applyBorder="1" applyAlignment="1">
      <alignment horizontal="center"/>
    </xf>
    <xf numFmtId="0" fontId="8" fillId="0" borderId="27" xfId="0" applyFont="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20" xfId="0" applyFont="1" applyBorder="1" applyAlignment="1">
      <alignment horizontal="center" vertical="top"/>
    </xf>
    <xf numFmtId="0" fontId="8" fillId="0" borderId="21" xfId="0" applyFont="1" applyBorder="1" applyAlignment="1">
      <alignment horizontal="center" vertical="top"/>
    </xf>
    <xf numFmtId="0" fontId="8" fillId="0" borderId="23" xfId="0" applyFont="1" applyBorder="1" applyAlignment="1">
      <alignment horizontal="center" vertical="top"/>
    </xf>
    <xf numFmtId="1" fontId="8" fillId="0" borderId="20" xfId="0" applyNumberFormat="1" applyFont="1" applyBorder="1" applyAlignment="1">
      <alignment horizontal="center" vertical="top"/>
    </xf>
    <xf numFmtId="1" fontId="8" fillId="0" borderId="21" xfId="0" applyNumberFormat="1" applyFont="1" applyBorder="1" applyAlignment="1">
      <alignment horizontal="center" vertical="top"/>
    </xf>
    <xf numFmtId="1" fontId="14" fillId="12" borderId="0" xfId="0" applyNumberFormat="1" applyFont="1" applyFill="1" applyBorder="1" applyAlignment="1">
      <alignment horizontal="center" textRotation="90"/>
    </xf>
    <xf numFmtId="1" fontId="14" fillId="6" borderId="0" xfId="0" applyNumberFormat="1" applyFont="1" applyFill="1" applyBorder="1" applyAlignment="1">
      <alignment horizontal="center" textRotation="90"/>
    </xf>
    <xf numFmtId="1" fontId="14" fillId="20" borderId="0" xfId="0" applyNumberFormat="1" applyFont="1" applyFill="1" applyBorder="1" applyAlignment="1">
      <alignment horizontal="center" textRotation="90"/>
    </xf>
  </cellXfs>
  <cellStyles count="2">
    <cellStyle name="Standaard" xfId="0" builtinId="0"/>
    <cellStyle name="Standaard 2" xfId="1"/>
  </cellStyles>
  <dxfs count="518">
    <dxf>
      <font>
        <color theme="1"/>
      </font>
      <fill>
        <patternFill patternType="solid">
          <fgColor indexed="64"/>
          <bgColor theme="3" tint="0.59999389629810485"/>
        </patternFill>
      </fill>
    </dxf>
    <dxf>
      <font>
        <color theme="1"/>
      </font>
      <fill>
        <patternFill patternType="solid">
          <fgColor indexed="64"/>
          <bgColor theme="3" tint="0.39997558519241921"/>
        </patternFill>
      </fill>
    </dxf>
    <dxf>
      <font>
        <color theme="1"/>
      </font>
      <fill>
        <patternFill>
          <bgColor rgb="FF0066FF"/>
        </patternFill>
      </fill>
    </dxf>
    <dxf>
      <font>
        <color theme="1"/>
      </font>
      <fill>
        <patternFill patternType="solid">
          <fgColor indexed="64"/>
          <bgColor rgb="FF00B48C"/>
        </patternFill>
      </fill>
    </dxf>
    <dxf>
      <font>
        <color theme="0"/>
      </font>
      <fill>
        <patternFill patternType="solid">
          <fgColor indexed="64"/>
          <bgColor rgb="FF007800"/>
        </patternFill>
      </fill>
    </dxf>
    <dxf>
      <font>
        <color rgb="FF003300"/>
      </font>
      <fill>
        <patternFill patternType="solid">
          <fgColor indexed="64"/>
          <bgColor rgb="FFA0DC3C"/>
        </patternFill>
      </fill>
    </dxf>
    <dxf>
      <font>
        <color theme="1"/>
      </font>
      <fill>
        <patternFill patternType="solid">
          <fgColor indexed="64"/>
          <bgColor rgb="FFFFFF00"/>
        </patternFill>
      </fill>
    </dxf>
    <dxf>
      <font>
        <color theme="1"/>
      </font>
      <fill>
        <patternFill patternType="solid">
          <fgColor indexed="64"/>
          <bgColor rgb="FFFF6600"/>
        </patternFill>
      </fill>
    </dxf>
    <dxf>
      <font>
        <color theme="1"/>
      </font>
      <fill>
        <patternFill patternType="solid">
          <fgColor indexed="64"/>
          <bgColor rgb="FFDC1E1E"/>
        </patternFill>
      </fill>
    </dxf>
    <dxf>
      <font>
        <color theme="1" tint="0.24994659260841701"/>
      </font>
      <fill>
        <patternFill patternType="none">
          <bgColor auto="1"/>
        </patternFill>
      </fill>
    </dxf>
    <dxf>
      <border>
        <left/>
        <right/>
        <top/>
        <bottom style="thin">
          <color theme="1"/>
        </bottom>
      </border>
    </dxf>
    <dxf>
      <border>
        <left/>
        <right/>
        <top/>
        <bottom style="thin">
          <color theme="1"/>
        </bottom>
      </border>
    </dxf>
    <dxf>
      <border>
        <left/>
        <right/>
        <top/>
        <bottom style="thin">
          <color theme="1"/>
        </bottom>
      </border>
    </dxf>
    <dxf>
      <border>
        <left/>
        <right/>
        <top/>
        <bottom style="thin">
          <color theme="1"/>
        </bottom>
      </border>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ill>
        <patternFill>
          <bgColor rgb="FFFFFF00"/>
        </patternFill>
      </fill>
    </dxf>
    <dxf>
      <font>
        <color auto="1"/>
      </font>
      <fill>
        <patternFill>
          <bgColor theme="0"/>
        </patternFill>
      </fill>
    </dxf>
    <dxf>
      <font>
        <color theme="0"/>
      </font>
      <fill>
        <patternFill>
          <bgColor rgb="FFFF0000"/>
        </patternFill>
      </fill>
    </dxf>
    <dxf>
      <font>
        <color auto="1"/>
      </font>
      <fill>
        <patternFill>
          <bgColor theme="0"/>
        </patternFill>
      </fill>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lor rgb="FFFFCCFF"/>
        <name val="Cambria"/>
        <scheme val="none"/>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
      <font>
        <condense val="0"/>
        <extend val="0"/>
        <color indexed="9"/>
      </font>
      <fill>
        <patternFill>
          <bgColor indexed="9"/>
        </patternFill>
      </fill>
    </dxf>
    <dxf>
      <font>
        <color theme="0"/>
      </font>
      <fill>
        <patternFill>
          <bgColor theme="0"/>
        </patternFill>
      </fill>
    </dxf>
    <dxf>
      <font>
        <color theme="0"/>
      </font>
    </dxf>
    <dxf>
      <font>
        <condense val="0"/>
        <extend val="0"/>
        <color indexed="41"/>
      </font>
    </dxf>
    <dxf>
      <font>
        <condense val="0"/>
        <extend val="0"/>
        <color indexed="43"/>
      </font>
    </dxf>
    <dxf>
      <font>
        <color rgb="FFFFCCFF"/>
        <name val="Cambria"/>
        <scheme val="none"/>
      </font>
    </dxf>
    <dxf>
      <font>
        <color rgb="FF99FF99"/>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b/>
        <i val="0"/>
        <u val="none"/>
      </font>
      <border>
        <bottom style="hair">
          <color theme="3"/>
        </bottom>
      </border>
    </dxf>
    <dxf>
      <font>
        <b/>
        <i val="0"/>
      </font>
      <border>
        <bottom style="hair">
          <color theme="3"/>
        </bottom>
      </border>
    </dxf>
    <dxf>
      <font>
        <condense val="0"/>
        <extend val="0"/>
        <color indexed="21"/>
      </font>
    </dxf>
    <dxf>
      <font>
        <b val="0"/>
        <i val="0"/>
      </font>
      <border>
        <bottom style="thin">
          <color indexed="8"/>
        </bottom>
      </border>
    </dxf>
    <dxf>
      <font>
        <color theme="0"/>
        <name val="Cambria"/>
        <scheme val="none"/>
      </font>
      <fill>
        <patternFill>
          <bgColor theme="0"/>
        </patternFill>
      </fill>
    </dxf>
    <dxf>
      <border>
        <bottom style="dashed">
          <color indexed="18"/>
        </bottom>
      </border>
    </dxf>
    <dxf>
      <border>
        <bottom style="hair">
          <color indexed="18"/>
        </bottom>
      </border>
    </dxf>
    <dxf>
      <font>
        <condense val="0"/>
        <extend val="0"/>
        <color indexed="9"/>
      </font>
      <fill>
        <patternFill>
          <bgColor indexed="9"/>
        </patternFill>
      </fill>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21"/>
      </font>
    </dxf>
    <dxf>
      <font>
        <b val="0"/>
        <i val="0"/>
      </font>
      <border>
        <bottom style="thin">
          <color indexed="8"/>
        </bottom>
      </border>
    </dxf>
    <dxf>
      <font>
        <b/>
        <i val="0"/>
        <u val="none"/>
      </font>
      <border>
        <bottom style="thin">
          <color indexed="18"/>
        </bottom>
      </border>
    </dxf>
    <dxf>
      <font>
        <condense val="0"/>
        <extend val="0"/>
        <color indexed="9"/>
      </font>
    </dxf>
    <dxf>
      <border>
        <bottom style="hair">
          <color indexed="18"/>
        </bottom>
      </border>
    </dxf>
    <dxf>
      <font>
        <condense val="0"/>
        <extend val="0"/>
        <color indexed="9"/>
      </font>
      <fill>
        <patternFill>
          <bgColor indexed="9"/>
        </patternFill>
      </fill>
    </dxf>
    <dxf>
      <font>
        <condense val="0"/>
        <extend val="0"/>
        <color indexed="41"/>
      </font>
    </dxf>
    <dxf>
      <font>
        <condense val="0"/>
        <extend val="0"/>
        <color indexed="43"/>
      </font>
    </dxf>
    <dxf>
      <font>
        <color rgb="FFFFCCFF"/>
        <name val="Cambria"/>
        <scheme val="none"/>
      </font>
    </dxf>
  </dxfs>
  <tableStyles count="0" defaultTableStyle="TableStyleMedium9" defaultPivotStyle="PivotStyleLight16"/>
  <colors>
    <mruColors>
      <color rgb="FF99FF99"/>
      <color rgb="FFCCFFCC"/>
      <color rgb="FF660066"/>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Landelijke norm ondergrens plus</c:v>
          </c:tx>
          <c:spPr>
            <a:ln w="19050">
              <a:solidFill>
                <a:schemeClr val="accent2">
                  <a:lumMod val="20000"/>
                  <a:lumOff val="8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profiel'!$AG$12:$AG$18</c:f>
              <c:numCache>
                <c:formatCode>General</c:formatCode>
                <c:ptCount val="7"/>
                <c:pt idx="0">
                  <c:v>213</c:v>
                </c:pt>
                <c:pt idx="1">
                  <c:v>213</c:v>
                </c:pt>
                <c:pt idx="2">
                  <c:v>213</c:v>
                </c:pt>
                <c:pt idx="3">
                  <c:v>213</c:v>
                </c:pt>
                <c:pt idx="4">
                  <c:v>213</c:v>
                </c:pt>
                <c:pt idx="5">
                  <c:v>213</c:v>
                </c:pt>
                <c:pt idx="6">
                  <c:v>213</c:v>
                </c:pt>
              </c:numCache>
            </c:numRef>
          </c:val>
          <c:smooth val="0"/>
          <c:extLst>
            <c:ext xmlns:c16="http://schemas.microsoft.com/office/drawing/2014/chart" uri="{C3380CC4-5D6E-409C-BE32-E72D297353CC}">
              <c16:uniqueId val="{00000000-81AE-495F-B27F-39D24C5B7B99}"/>
            </c:ext>
          </c:extLst>
        </c:ser>
        <c:ser>
          <c:idx val="1"/>
          <c:order val="1"/>
          <c:tx>
            <c:v>Schoolnorm ondergrens plus</c:v>
          </c:tx>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profiel'!$E$8,'Result. ond profiel'!$H$8,'Result. ond profiel'!$K$8,'Result. ond profiel'!$O$8,'Result. ond profiel'!$S$8,'Result. ond profiel'!$W$8,'Result. ond profiel'!$Z$8)</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81AE-495F-B27F-39D24C5B7B99}"/>
            </c:ext>
          </c:extLst>
        </c:ser>
        <c:ser>
          <c:idx val="5"/>
          <c:order val="2"/>
          <c:tx>
            <c:v>Ambitie ondergrens plus</c:v>
          </c:tx>
          <c:spPr>
            <a:ln>
              <a:solidFill>
                <a:schemeClr val="accent2">
                  <a:lumMod val="75000"/>
                </a:schemeClr>
              </a:solidFill>
              <a:prstDash val="sysDot"/>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profiel'!$E$9,'Result. ond profiel'!$H$9,'Result. ond profiel'!$K$9,'Result. ond profiel'!$O$9,'Result. ond profiel'!$S$9,'Result. ond profiel'!$W$9,'Result. ond profiel'!$Z$9)</c:f>
              <c:numCache>
                <c:formatCode>0</c:formatCode>
                <c:ptCount val="7"/>
              </c:numCache>
            </c:numRef>
          </c:val>
          <c:smooth val="0"/>
          <c:extLst>
            <c:ext xmlns:c16="http://schemas.microsoft.com/office/drawing/2014/chart" uri="{C3380CC4-5D6E-409C-BE32-E72D297353CC}">
              <c16:uniqueId val="{00000002-81AE-495F-B27F-39D24C5B7B99}"/>
            </c:ext>
          </c:extLst>
        </c:ser>
        <c:ser>
          <c:idx val="3"/>
          <c:order val="3"/>
          <c:tx>
            <c:v>Landelijke norm ondergrens basis</c:v>
          </c:tx>
          <c:spPr>
            <a:ln w="19050">
              <a:solidFill>
                <a:schemeClr val="accent5">
                  <a:lumMod val="60000"/>
                  <a:lumOff val="4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profiel'!$AF$12:$AF$18</c:f>
              <c:numCache>
                <c:formatCode>General</c:formatCode>
                <c:ptCount val="7"/>
                <c:pt idx="0">
                  <c:v>187</c:v>
                </c:pt>
                <c:pt idx="1">
                  <c:v>187</c:v>
                </c:pt>
                <c:pt idx="2">
                  <c:v>187</c:v>
                </c:pt>
                <c:pt idx="3">
                  <c:v>187</c:v>
                </c:pt>
                <c:pt idx="4">
                  <c:v>187</c:v>
                </c:pt>
                <c:pt idx="5">
                  <c:v>187</c:v>
                </c:pt>
                <c:pt idx="6">
                  <c:v>187</c:v>
                </c:pt>
              </c:numCache>
            </c:numRef>
          </c:val>
          <c:smooth val="0"/>
          <c:extLst>
            <c:ext xmlns:c16="http://schemas.microsoft.com/office/drawing/2014/chart" uri="{C3380CC4-5D6E-409C-BE32-E72D297353CC}">
              <c16:uniqueId val="{00000003-81AE-495F-B27F-39D24C5B7B99}"/>
            </c:ext>
          </c:extLst>
        </c:ser>
        <c:ser>
          <c:idx val="0"/>
          <c:order val="4"/>
          <c:tx>
            <c:v>Schoolnorm ondergrens basis</c:v>
          </c:tx>
          <c:spPr>
            <a:ln>
              <a:solidFill>
                <a:schemeClr val="tx2">
                  <a:lumMod val="60000"/>
                  <a:lumOff val="40000"/>
                </a:schemeClr>
              </a:solidFill>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profiel'!$C$8,'Result. ond profiel'!$F$8,'Result. ond profiel'!$I$8,'Result. ond profiel'!$L$8,'Result. ond profiel'!$P$8,'Result. ond profiel'!$T$8,'Result. ond profiel'!$X$8)</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4-81AE-495F-B27F-39D24C5B7B99}"/>
            </c:ext>
          </c:extLst>
        </c:ser>
        <c:ser>
          <c:idx val="4"/>
          <c:order val="5"/>
          <c:tx>
            <c:v>Ambitie ondergrens basis</c:v>
          </c:tx>
          <c:spPr>
            <a:ln>
              <a:solidFill>
                <a:schemeClr val="tx2">
                  <a:lumMod val="60000"/>
                  <a:lumOff val="40000"/>
                </a:schemeClr>
              </a:solidFill>
              <a:prstDash val="sysDot"/>
            </a:ln>
          </c:spPr>
          <c:marker>
            <c:symbol val="none"/>
          </c:marker>
          <c:cat>
            <c:strRef>
              <c:f>'Result. ond profiel'!$AE$12:$AE$18</c:f>
              <c:strCache>
                <c:ptCount val="7"/>
                <c:pt idx="0">
                  <c:v>E3</c:v>
                </c:pt>
                <c:pt idx="1">
                  <c:v>M4</c:v>
                </c:pt>
                <c:pt idx="2">
                  <c:v>E4</c:v>
                </c:pt>
                <c:pt idx="3">
                  <c:v>M5</c:v>
                </c:pt>
                <c:pt idx="4">
                  <c:v>M6</c:v>
                </c:pt>
                <c:pt idx="5">
                  <c:v>M7</c:v>
                </c:pt>
                <c:pt idx="6">
                  <c:v>M8</c:v>
                </c:pt>
              </c:strCache>
            </c:strRef>
          </c:cat>
          <c:val>
            <c:numRef>
              <c:f>('Result. ond profiel'!$C$9,'Result. ond profiel'!$F$9,'Result. ond profiel'!$I$9,'Result. ond profiel'!$L$9,'Result. ond profiel'!$P$9,'Result. ond profiel'!$T$9,'Result. ond profiel'!$X$9)</c:f>
              <c:numCache>
                <c:formatCode>0</c:formatCode>
                <c:ptCount val="7"/>
              </c:numCache>
            </c:numRef>
          </c:val>
          <c:smooth val="0"/>
          <c:extLst>
            <c:ext xmlns:c16="http://schemas.microsoft.com/office/drawing/2014/chart" uri="{C3380CC4-5D6E-409C-BE32-E72D297353CC}">
              <c16:uniqueId val="{00000005-81AE-495F-B27F-39D24C5B7B99}"/>
            </c:ext>
          </c:extLst>
        </c:ser>
        <c:dLbls>
          <c:showLegendKey val="0"/>
          <c:showVal val="0"/>
          <c:showCatName val="0"/>
          <c:showSerName val="0"/>
          <c:showPercent val="0"/>
          <c:showBubbleSize val="0"/>
        </c:dLbls>
        <c:smooth val="0"/>
        <c:axId val="202141192"/>
        <c:axId val="191896424"/>
      </c:lineChart>
      <c:catAx>
        <c:axId val="202141192"/>
        <c:scaling>
          <c:orientation val="minMax"/>
        </c:scaling>
        <c:delete val="0"/>
        <c:axPos val="b"/>
        <c:numFmt formatCode="General" sourceLinked="1"/>
        <c:majorTickMark val="out"/>
        <c:minorTickMark val="none"/>
        <c:tickLblPos val="nextTo"/>
        <c:crossAx val="191896424"/>
        <c:crosses val="autoZero"/>
        <c:auto val="0"/>
        <c:lblAlgn val="ctr"/>
        <c:lblOffset val="100"/>
        <c:noMultiLvlLbl val="0"/>
      </c:catAx>
      <c:valAx>
        <c:axId val="191896424"/>
        <c:scaling>
          <c:orientation val="minMax"/>
          <c:max val="230"/>
          <c:min val="170"/>
        </c:scaling>
        <c:delete val="0"/>
        <c:axPos val="l"/>
        <c:majorGridlines/>
        <c:numFmt formatCode="General" sourceLinked="1"/>
        <c:majorTickMark val="out"/>
        <c:minorTickMark val="none"/>
        <c:tickLblPos val="low"/>
        <c:crossAx val="202141192"/>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'Schooloverzicht OC'!$A$5</c:f>
              <c:strCache>
                <c:ptCount val="1"/>
              </c:strCache>
            </c:strRef>
          </c:tx>
          <c:invertIfNegative val="0"/>
          <c:cat>
            <c:numRef>
              <c:f>'Schooloverzicht OC'!$A$6:$A$8</c:f>
              <c:numCache>
                <c:formatCode>General</c:formatCode>
                <c:ptCount val="3"/>
              </c:numCache>
            </c:numRef>
          </c:cat>
          <c:val>
            <c:numRef>
              <c:f>'Schooloverzicht OC'!$D$6:$D$8</c:f>
              <c:numCache>
                <c:formatCode>General</c:formatCode>
                <c:ptCount val="3"/>
              </c:numCache>
            </c:numRef>
          </c:val>
          <c:extLst>
            <c:ext xmlns:c16="http://schemas.microsoft.com/office/drawing/2014/chart" uri="{C3380CC4-5D6E-409C-BE32-E72D297353CC}">
              <c16:uniqueId val="{00000000-CDE5-4082-A6E2-145C43E24F3E}"/>
            </c:ext>
          </c:extLst>
        </c:ser>
        <c:ser>
          <c:idx val="6"/>
          <c:order val="1"/>
          <c:tx>
            <c:strRef>
              <c:f>'Schooloverzicht OC'!$I$5</c:f>
              <c:strCache>
                <c:ptCount val="1"/>
                <c:pt idx="0">
                  <c:v>E3</c:v>
                </c:pt>
              </c:strCache>
            </c:strRef>
          </c:tx>
          <c:invertIfNegative val="0"/>
          <c:val>
            <c:numRef>
              <c:f>'Schooloverzicht OC'!$L$6:$L$8</c:f>
              <c:numCache>
                <c:formatCode>0</c:formatCode>
                <c:ptCount val="3"/>
                <c:pt idx="0">
                  <c:v>0</c:v>
                </c:pt>
                <c:pt idx="1">
                  <c:v>0</c:v>
                </c:pt>
                <c:pt idx="2">
                  <c:v>0</c:v>
                </c:pt>
              </c:numCache>
            </c:numRef>
          </c:val>
          <c:extLst>
            <c:ext xmlns:c16="http://schemas.microsoft.com/office/drawing/2014/chart" uri="{C3380CC4-5D6E-409C-BE32-E72D297353CC}">
              <c16:uniqueId val="{00000001-CDE5-4082-A6E2-145C43E24F3E}"/>
            </c:ext>
          </c:extLst>
        </c:ser>
        <c:ser>
          <c:idx val="0"/>
          <c:order val="2"/>
          <c:tx>
            <c:strRef>
              <c:f>'Schooloverzicht OC'!$A$10</c:f>
              <c:strCache>
                <c:ptCount val="1"/>
                <c:pt idx="0">
                  <c:v>M4</c:v>
                </c:pt>
              </c:strCache>
            </c:strRef>
          </c:tx>
          <c:invertIfNegative val="0"/>
          <c:cat>
            <c:numRef>
              <c:f>'Schooloverzicht OC'!$A$6:$A$8</c:f>
              <c:numCache>
                <c:formatCode>General</c:formatCode>
                <c:ptCount val="3"/>
              </c:numCache>
            </c:numRef>
          </c:cat>
          <c:val>
            <c:numRef>
              <c:f>'Schooloverzicht OC'!$D$11:$D$13</c:f>
              <c:numCache>
                <c:formatCode>0</c:formatCode>
                <c:ptCount val="3"/>
                <c:pt idx="0">
                  <c:v>0</c:v>
                </c:pt>
                <c:pt idx="1">
                  <c:v>0</c:v>
                </c:pt>
                <c:pt idx="2">
                  <c:v>0</c:v>
                </c:pt>
              </c:numCache>
            </c:numRef>
          </c:val>
          <c:extLst>
            <c:ext xmlns:c16="http://schemas.microsoft.com/office/drawing/2014/chart" uri="{C3380CC4-5D6E-409C-BE32-E72D297353CC}">
              <c16:uniqueId val="{00000002-CDE5-4082-A6E2-145C43E24F3E}"/>
            </c:ext>
          </c:extLst>
        </c:ser>
        <c:ser>
          <c:idx val="7"/>
          <c:order val="3"/>
          <c:tx>
            <c:strRef>
              <c:f>'Schooloverzicht OC'!$I$10</c:f>
              <c:strCache>
                <c:ptCount val="1"/>
                <c:pt idx="0">
                  <c:v>E4</c:v>
                </c:pt>
              </c:strCache>
            </c:strRef>
          </c:tx>
          <c:invertIfNegative val="0"/>
          <c:val>
            <c:numRef>
              <c:f>'Schooloverzicht OC'!$L$11:$L$13</c:f>
              <c:numCache>
                <c:formatCode>0</c:formatCode>
                <c:ptCount val="3"/>
                <c:pt idx="0">
                  <c:v>0</c:v>
                </c:pt>
                <c:pt idx="1">
                  <c:v>0</c:v>
                </c:pt>
                <c:pt idx="2">
                  <c:v>0</c:v>
                </c:pt>
              </c:numCache>
            </c:numRef>
          </c:val>
          <c:extLst>
            <c:ext xmlns:c16="http://schemas.microsoft.com/office/drawing/2014/chart" uri="{C3380CC4-5D6E-409C-BE32-E72D297353CC}">
              <c16:uniqueId val="{00000003-CDE5-4082-A6E2-145C43E24F3E}"/>
            </c:ext>
          </c:extLst>
        </c:ser>
        <c:ser>
          <c:idx val="2"/>
          <c:order val="4"/>
          <c:tx>
            <c:strRef>
              <c:f>'Schooloverzicht OC'!$A$15</c:f>
              <c:strCache>
                <c:ptCount val="1"/>
                <c:pt idx="0">
                  <c:v>M5</c:v>
                </c:pt>
              </c:strCache>
            </c:strRef>
          </c:tx>
          <c:invertIfNegative val="0"/>
          <c:val>
            <c:numRef>
              <c:f>'Schooloverzicht OC'!$D$16:$D$18</c:f>
              <c:numCache>
                <c:formatCode>0</c:formatCode>
                <c:ptCount val="3"/>
                <c:pt idx="0">
                  <c:v>0</c:v>
                </c:pt>
                <c:pt idx="1">
                  <c:v>0</c:v>
                </c:pt>
                <c:pt idx="2">
                  <c:v>0</c:v>
                </c:pt>
              </c:numCache>
            </c:numRef>
          </c:val>
          <c:extLst>
            <c:ext xmlns:c16="http://schemas.microsoft.com/office/drawing/2014/chart" uri="{C3380CC4-5D6E-409C-BE32-E72D297353CC}">
              <c16:uniqueId val="{00000004-CDE5-4082-A6E2-145C43E24F3E}"/>
            </c:ext>
          </c:extLst>
        </c:ser>
        <c:ser>
          <c:idx val="8"/>
          <c:order val="5"/>
          <c:tx>
            <c:strRef>
              <c:f>'Schooloverzicht OC'!$I$15</c:f>
              <c:strCache>
                <c:ptCount val="1"/>
              </c:strCache>
            </c:strRef>
          </c:tx>
          <c:invertIfNegative val="0"/>
          <c:val>
            <c:numRef>
              <c:f>'Schooloverzicht OC'!$L$16:$L$18</c:f>
              <c:numCache>
                <c:formatCode>General</c:formatCode>
                <c:ptCount val="3"/>
              </c:numCache>
            </c:numRef>
          </c:val>
          <c:extLst>
            <c:ext xmlns:c16="http://schemas.microsoft.com/office/drawing/2014/chart" uri="{C3380CC4-5D6E-409C-BE32-E72D297353CC}">
              <c16:uniqueId val="{00000005-CDE5-4082-A6E2-145C43E24F3E}"/>
            </c:ext>
          </c:extLst>
        </c:ser>
        <c:ser>
          <c:idx val="3"/>
          <c:order val="6"/>
          <c:tx>
            <c:strRef>
              <c:f>'Schooloverzicht OC'!$A$20</c:f>
              <c:strCache>
                <c:ptCount val="1"/>
                <c:pt idx="0">
                  <c:v>M6</c:v>
                </c:pt>
              </c:strCache>
            </c:strRef>
          </c:tx>
          <c:invertIfNegative val="0"/>
          <c:val>
            <c:numRef>
              <c:f>'Schooloverzicht OC'!$D$21:$D$23</c:f>
              <c:numCache>
                <c:formatCode>0</c:formatCode>
                <c:ptCount val="3"/>
                <c:pt idx="0">
                  <c:v>0</c:v>
                </c:pt>
                <c:pt idx="1">
                  <c:v>0</c:v>
                </c:pt>
                <c:pt idx="2">
                  <c:v>0</c:v>
                </c:pt>
              </c:numCache>
            </c:numRef>
          </c:val>
          <c:extLst>
            <c:ext xmlns:c16="http://schemas.microsoft.com/office/drawing/2014/chart" uri="{C3380CC4-5D6E-409C-BE32-E72D297353CC}">
              <c16:uniqueId val="{00000006-CDE5-4082-A6E2-145C43E24F3E}"/>
            </c:ext>
          </c:extLst>
        </c:ser>
        <c:ser>
          <c:idx val="9"/>
          <c:order val="7"/>
          <c:tx>
            <c:strRef>
              <c:f>'Schooloverzicht OC'!$I$20</c:f>
              <c:strCache>
                <c:ptCount val="1"/>
              </c:strCache>
            </c:strRef>
          </c:tx>
          <c:invertIfNegative val="0"/>
          <c:val>
            <c:numRef>
              <c:f>'Schooloverzicht OC'!$L$21:$L$23</c:f>
              <c:numCache>
                <c:formatCode>General</c:formatCode>
                <c:ptCount val="3"/>
              </c:numCache>
            </c:numRef>
          </c:val>
          <c:extLst>
            <c:ext xmlns:c16="http://schemas.microsoft.com/office/drawing/2014/chart" uri="{C3380CC4-5D6E-409C-BE32-E72D297353CC}">
              <c16:uniqueId val="{00000007-CDE5-4082-A6E2-145C43E24F3E}"/>
            </c:ext>
          </c:extLst>
        </c:ser>
        <c:ser>
          <c:idx val="4"/>
          <c:order val="8"/>
          <c:tx>
            <c:strRef>
              <c:f>'Schooloverzicht OC'!$A$25</c:f>
              <c:strCache>
                <c:ptCount val="1"/>
                <c:pt idx="0">
                  <c:v>M7</c:v>
                </c:pt>
              </c:strCache>
            </c:strRef>
          </c:tx>
          <c:invertIfNegative val="0"/>
          <c:val>
            <c:numRef>
              <c:f>'Schooloverzicht OC'!$D$26:$D$28</c:f>
              <c:numCache>
                <c:formatCode>0</c:formatCode>
                <c:ptCount val="3"/>
                <c:pt idx="0">
                  <c:v>0</c:v>
                </c:pt>
                <c:pt idx="1">
                  <c:v>0</c:v>
                </c:pt>
                <c:pt idx="2">
                  <c:v>0</c:v>
                </c:pt>
              </c:numCache>
            </c:numRef>
          </c:val>
          <c:extLst>
            <c:ext xmlns:c16="http://schemas.microsoft.com/office/drawing/2014/chart" uri="{C3380CC4-5D6E-409C-BE32-E72D297353CC}">
              <c16:uniqueId val="{00000008-CDE5-4082-A6E2-145C43E24F3E}"/>
            </c:ext>
          </c:extLst>
        </c:ser>
        <c:ser>
          <c:idx val="10"/>
          <c:order val="9"/>
          <c:tx>
            <c:strRef>
              <c:f>'Schooloverzicht OC'!$I$25</c:f>
              <c:strCache>
                <c:ptCount val="1"/>
                <c:pt idx="0">
                  <c:v>B8</c:v>
                </c:pt>
              </c:strCache>
            </c:strRef>
          </c:tx>
          <c:invertIfNegative val="0"/>
          <c:val>
            <c:numRef>
              <c:f>'Schooloverzicht OC'!$L$26:$L$28</c:f>
              <c:numCache>
                <c:formatCode>0</c:formatCode>
                <c:ptCount val="3"/>
                <c:pt idx="0">
                  <c:v>0</c:v>
                </c:pt>
                <c:pt idx="1">
                  <c:v>0</c:v>
                </c:pt>
                <c:pt idx="2">
                  <c:v>0</c:v>
                </c:pt>
              </c:numCache>
            </c:numRef>
          </c:val>
          <c:extLst>
            <c:ext xmlns:c16="http://schemas.microsoft.com/office/drawing/2014/chart" uri="{C3380CC4-5D6E-409C-BE32-E72D297353CC}">
              <c16:uniqueId val="{00000009-CDE5-4082-A6E2-145C43E24F3E}"/>
            </c:ext>
          </c:extLst>
        </c:ser>
        <c:ser>
          <c:idx val="5"/>
          <c:order val="10"/>
          <c:tx>
            <c:strRef>
              <c:f>'Schooloverzicht OC'!$A$30</c:f>
              <c:strCache>
                <c:ptCount val="1"/>
                <c:pt idx="0">
                  <c:v>M8</c:v>
                </c:pt>
              </c:strCache>
            </c:strRef>
          </c:tx>
          <c:invertIfNegative val="0"/>
          <c:val>
            <c:numRef>
              <c:f>'Schooloverzicht OC'!$D$31:$D$33</c:f>
              <c:numCache>
                <c:formatCode>0</c:formatCode>
                <c:ptCount val="3"/>
                <c:pt idx="0">
                  <c:v>0</c:v>
                </c:pt>
                <c:pt idx="1">
                  <c:v>0</c:v>
                </c:pt>
                <c:pt idx="2">
                  <c:v>0</c:v>
                </c:pt>
              </c:numCache>
            </c:numRef>
          </c:val>
          <c:extLst>
            <c:ext xmlns:c16="http://schemas.microsoft.com/office/drawing/2014/chart" uri="{C3380CC4-5D6E-409C-BE32-E72D297353CC}">
              <c16:uniqueId val="{0000000A-CDE5-4082-A6E2-145C43E24F3E}"/>
            </c:ext>
          </c:extLst>
        </c:ser>
        <c:dLbls>
          <c:showLegendKey val="0"/>
          <c:showVal val="0"/>
          <c:showCatName val="0"/>
          <c:showSerName val="0"/>
          <c:showPercent val="0"/>
          <c:showBubbleSize val="0"/>
        </c:dLbls>
        <c:gapWidth val="150"/>
        <c:axId val="209014200"/>
        <c:axId val="209014584"/>
      </c:barChart>
      <c:catAx>
        <c:axId val="209014200"/>
        <c:scaling>
          <c:orientation val="minMax"/>
        </c:scaling>
        <c:delete val="0"/>
        <c:axPos val="b"/>
        <c:numFmt formatCode="General" sourceLinked="1"/>
        <c:majorTickMark val="none"/>
        <c:minorTickMark val="none"/>
        <c:tickLblPos val="nextTo"/>
        <c:crossAx val="209014584"/>
        <c:crosses val="autoZero"/>
        <c:auto val="1"/>
        <c:lblAlgn val="ctr"/>
        <c:lblOffset val="100"/>
        <c:noMultiLvlLbl val="0"/>
      </c:catAx>
      <c:valAx>
        <c:axId val="209014584"/>
        <c:scaling>
          <c:orientation val="minMax"/>
          <c:max val="230"/>
          <c:min val="170"/>
        </c:scaling>
        <c:delete val="0"/>
        <c:axPos val="l"/>
        <c:majorGridlines/>
        <c:numFmt formatCode="General" sourceLinked="1"/>
        <c:majorTickMark val="none"/>
        <c:minorTickMark val="none"/>
        <c:tickLblPos val="nextTo"/>
        <c:crossAx val="209014200"/>
        <c:crosses val="autoZero"/>
        <c:crossBetween val="between"/>
        <c:majorUnit val="10"/>
        <c:minorUnit val="10"/>
      </c:valAx>
    </c:plotArea>
    <c:legend>
      <c:legendPos val="r"/>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238124</xdr:colOff>
      <xdr:row>10</xdr:row>
      <xdr:rowOff>61911</xdr:rowOff>
    </xdr:from>
    <xdr:to>
      <xdr:col>25</xdr:col>
      <xdr:colOff>257174</xdr:colOff>
      <xdr:row>27</xdr:row>
      <xdr:rowOff>66674</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133349</xdr:rowOff>
    </xdr:from>
    <xdr:to>
      <xdr:col>11</xdr:col>
      <xdr:colOff>533400</xdr:colOff>
      <xdr:row>68</xdr:row>
      <xdr:rowOff>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E34" sqref="E34"/>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 customWidth="1"/>
    <col min="53" max="53" width="7.5703125" customWidth="1"/>
    <col min="54" max="54" width="8.42578125" customWidth="1"/>
    <col min="55" max="55" width="1.5703125" customWidth="1"/>
  </cols>
  <sheetData>
    <row r="1" spans="1:55" ht="18" customHeight="1" x14ac:dyDescent="0.2">
      <c r="B1" s="8" t="s">
        <v>2</v>
      </c>
      <c r="C1" s="265" t="s">
        <v>83</v>
      </c>
      <c r="D1" s="266"/>
      <c r="E1" s="266"/>
      <c r="F1" s="266"/>
      <c r="G1" s="266"/>
      <c r="H1" s="266"/>
      <c r="I1" s="266"/>
      <c r="J1" s="266"/>
      <c r="K1" s="266"/>
      <c r="L1" s="266"/>
      <c r="M1" s="266"/>
      <c r="N1" s="267"/>
      <c r="O1" s="16"/>
      <c r="P1" s="7"/>
      <c r="Q1" s="57" t="s">
        <v>21</v>
      </c>
    </row>
    <row r="2" spans="1:55" ht="18" customHeight="1" x14ac:dyDescent="0.2">
      <c r="B2" s="8" t="s">
        <v>3</v>
      </c>
      <c r="C2" s="265" t="s">
        <v>43</v>
      </c>
      <c r="D2" s="266"/>
      <c r="E2" s="266"/>
      <c r="F2" s="266"/>
      <c r="G2" s="266"/>
      <c r="H2" s="266"/>
      <c r="I2" s="266"/>
      <c r="J2" s="266"/>
      <c r="K2" s="266"/>
      <c r="L2" s="266"/>
      <c r="M2" s="266"/>
      <c r="N2" s="267"/>
      <c r="O2" s="16"/>
      <c r="P2" s="7"/>
    </row>
    <row r="3" spans="1:55"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5"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5" ht="12" customHeight="1" x14ac:dyDescent="0.15">
      <c r="B5" s="8" t="s">
        <v>5</v>
      </c>
      <c r="C5" s="67">
        <v>160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5"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5"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80</v>
      </c>
    </row>
    <row r="8" spans="1:55" ht="12" customHeight="1" thickTop="1" x14ac:dyDescent="0.15">
      <c r="A8" s="5">
        <f t="shared" ref="A8:A71" si="0">IF(I8="A",25,IF(I8="B",25,IF(I8="C",25,IF(I8="D",15,IF(I8="E",10,0)))))</f>
        <v>0</v>
      </c>
      <c r="B8" s="5">
        <f t="shared" ref="B8:B71" si="1">IF(G8="I",20,IF(G8="II",20,IF(G8="III",20,IF(G8="IV",20,IF(G8="V",20,0)))))</f>
        <v>0</v>
      </c>
      <c r="C8" s="14">
        <f>C5</f>
        <v>160</v>
      </c>
      <c r="F8" s="258">
        <f>VLOOKUP(C8,Blad1!$A:$B,2,0)</f>
        <v>222</v>
      </c>
      <c r="G8" s="65" t="str">
        <f>IF(C8=142,"I",IF(C8=124,"II",IF(C8=108,"III",IF(C8=90,"IV",IF(C8=0,"V","")))))</f>
        <v/>
      </c>
      <c r="H8" s="4" t="str">
        <f>IF(G8="I",$K8,IF(G8="II",$K8-SUM(H7:H$8),IF(G8="III",$K8-SUM(H7:H$8),IF(G8="IV",$K8-SUM(H7:H$8),IF(G8="V",1-SUM(H7:H$8)," ")))))</f>
        <v xml:space="preserve"> </v>
      </c>
      <c r="I8" s="66" t="str">
        <f>IF(C8=9,"A",IF(C8=-2,"B",IF(C8=-13,"C",IF(C8=-22,"D",IF(C8=-50,"E","")))))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222</v>
      </c>
      <c r="S8" s="12">
        <f t="shared" ref="S8:S71" si="4">C8</f>
        <v>160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160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c r="AW8" s="69"/>
      <c r="BC8" s="69"/>
    </row>
    <row r="9" spans="1:55" ht="12" customHeight="1" x14ac:dyDescent="0.15">
      <c r="A9" s="5">
        <f t="shared" si="0"/>
        <v>0</v>
      </c>
      <c r="B9" s="5">
        <f t="shared" si="1"/>
        <v>0</v>
      </c>
      <c r="C9" s="14">
        <f t="shared" ref="C9:C72" si="16">C8-1</f>
        <v>159</v>
      </c>
      <c r="E9" s="56"/>
      <c r="F9" s="258">
        <f>VLOOKUP(C9,Blad1!$A:$B,2,0)</f>
        <v>221</v>
      </c>
      <c r="G9" s="65" t="str">
        <f t="shared" ref="G9:G72" si="17">IF(C9=142,"I",IF(C9=124,"II",IF(C9=108,"III",IF(C9=90,"IV",IF(C9=0,"V","")))))</f>
        <v/>
      </c>
      <c r="H9" s="4" t="str">
        <f>IF(G9="I",$K9,IF(G9="II",$K9-SUM(H8:H$8),IF(G9="III",$K9-SUM(H8:H$8),IF(G9="IV",$K9-SUM(H8:H$8),IF(G9="V",1-SUM(H8:H$8)," ")))))</f>
        <v xml:space="preserve"> </v>
      </c>
      <c r="I9" s="66" t="str">
        <f t="shared" ref="I9:I72" si="18">IF(C9=9,"A",IF(C9=-2,"B",IF(C9=-13,"C",IF(C9=-22,"D",IF(C9=-50,"E","")))))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221</v>
      </c>
      <c r="S9" s="12">
        <f t="shared" si="4"/>
        <v>159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159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c r="AW9" s="69"/>
      <c r="BC9" s="69"/>
    </row>
    <row r="10" spans="1:55" ht="12" customHeight="1" x14ac:dyDescent="0.15">
      <c r="A10" s="5">
        <f t="shared" si="0"/>
        <v>0</v>
      </c>
      <c r="B10" s="5">
        <f t="shared" si="1"/>
        <v>0</v>
      </c>
      <c r="C10" s="14">
        <f t="shared" si="16"/>
        <v>158</v>
      </c>
      <c r="E10" s="56"/>
      <c r="F10" s="258">
        <f>VLOOKUP(C10,Blad1!$A:$B,2,0)</f>
        <v>221</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221</v>
      </c>
      <c r="S10" s="12">
        <f t="shared" si="4"/>
        <v>158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158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142</v>
      </c>
      <c r="AT10" s="114">
        <f>AU10*AT$14</f>
        <v>0</v>
      </c>
      <c r="AU10" s="115">
        <f>AV10</f>
        <v>0</v>
      </c>
      <c r="AV10" s="118">
        <f>IF($U3=0,0,VLOOKUP("I",$G:$S,5,FALSE))</f>
        <v>0</v>
      </c>
      <c r="AW10" s="69"/>
      <c r="BC10" s="69"/>
    </row>
    <row r="11" spans="1:55" ht="12" customHeight="1" x14ac:dyDescent="0.15">
      <c r="A11" s="5">
        <f t="shared" si="0"/>
        <v>0</v>
      </c>
      <c r="B11" s="5">
        <f t="shared" si="1"/>
        <v>0</v>
      </c>
      <c r="C11" s="14">
        <f t="shared" si="16"/>
        <v>157</v>
      </c>
      <c r="E11" s="56"/>
      <c r="F11" s="258">
        <f>VLOOKUP(C11,Blad1!$A:$B,2,0)</f>
        <v>220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220</v>
      </c>
      <c r="S11" s="12">
        <f t="shared" si="4"/>
        <v>157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157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90</v>
      </c>
      <c r="AT11" s="114">
        <f>AU11*AT$14</f>
        <v>0</v>
      </c>
      <c r="AU11" s="115">
        <f>AV11-AV10</f>
        <v>0</v>
      </c>
      <c r="AV11" s="118">
        <f>IF($U4=0,0,VLOOKUP("IV",$G:$S,5,FALSE))</f>
        <v>0</v>
      </c>
      <c r="AW11" s="69"/>
      <c r="BC11" s="69"/>
    </row>
    <row r="12" spans="1:55" ht="12" customHeight="1" x14ac:dyDescent="0.15">
      <c r="A12" s="5">
        <f t="shared" si="0"/>
        <v>0</v>
      </c>
      <c r="B12" s="5">
        <f t="shared" si="1"/>
        <v>0</v>
      </c>
      <c r="C12" s="14">
        <f t="shared" si="16"/>
        <v>156</v>
      </c>
      <c r="E12" s="56"/>
      <c r="F12" s="258">
        <f>VLOOKUP(C12,Blad1!$A:$B,2,0)</f>
        <v>220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220</v>
      </c>
      <c r="S12" s="12">
        <f t="shared" si="4"/>
        <v>156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156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0</v>
      </c>
      <c r="AT12" s="114">
        <f>AU12*AT$14</f>
        <v>0</v>
      </c>
      <c r="AU12" s="115">
        <f>AV12-AV11</f>
        <v>0</v>
      </c>
      <c r="AV12" s="118">
        <f>IF($U5=0,0,VLOOKUP("V",$G:$S,5,FALSE))</f>
        <v>0</v>
      </c>
      <c r="AW12" s="69"/>
      <c r="BC12" s="69"/>
    </row>
    <row r="13" spans="1:55" ht="12" customHeight="1" x14ac:dyDescent="0.15">
      <c r="A13" s="5">
        <f t="shared" si="0"/>
        <v>0</v>
      </c>
      <c r="B13" s="5">
        <f t="shared" si="1"/>
        <v>0</v>
      </c>
      <c r="C13" s="14">
        <f t="shared" si="16"/>
        <v>155</v>
      </c>
      <c r="E13" s="56"/>
      <c r="F13" s="258">
        <f>VLOOKUP(C13,Blad1!$A:$B,2,0)</f>
        <v>219</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219</v>
      </c>
      <c r="S13" s="12">
        <f t="shared" si="4"/>
        <v>155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155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c r="AW13" s="69"/>
      <c r="BC13" s="69"/>
    </row>
    <row r="14" spans="1:55" ht="12" customHeight="1" thickBot="1" x14ac:dyDescent="0.2">
      <c r="A14" s="5">
        <f t="shared" si="0"/>
        <v>0</v>
      </c>
      <c r="B14" s="5">
        <f t="shared" si="1"/>
        <v>0</v>
      </c>
      <c r="C14" s="14">
        <f t="shared" si="16"/>
        <v>154</v>
      </c>
      <c r="E14" s="56"/>
      <c r="F14" s="258">
        <f>VLOOKUP(C14,Blad1!$A:$B,2,0)</f>
        <v>219</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219</v>
      </c>
      <c r="S14" s="12">
        <f t="shared" si="4"/>
        <v>154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154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c r="AW14" s="69"/>
      <c r="BC14" s="69"/>
    </row>
    <row r="15" spans="1:55" ht="12" customHeight="1" thickTop="1" thickBot="1" x14ac:dyDescent="0.2">
      <c r="A15" s="5">
        <f t="shared" si="0"/>
        <v>0</v>
      </c>
      <c r="B15" s="5">
        <f t="shared" si="1"/>
        <v>0</v>
      </c>
      <c r="C15" s="14">
        <f t="shared" si="16"/>
        <v>153</v>
      </c>
      <c r="F15" s="258">
        <f>VLOOKUP(C15,Blad1!$A:$B,2,0)</f>
        <v>218</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218</v>
      </c>
      <c r="S15" s="12">
        <f t="shared" si="4"/>
        <v>153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153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c r="AW15" s="105"/>
      <c r="AX15" s="105"/>
    </row>
    <row r="16" spans="1:55" ht="12" customHeight="1" thickTop="1" thickBot="1" x14ac:dyDescent="0.2">
      <c r="A16" s="5">
        <f t="shared" si="0"/>
        <v>0</v>
      </c>
      <c r="B16" s="5">
        <f t="shared" si="1"/>
        <v>0</v>
      </c>
      <c r="C16" s="14">
        <f t="shared" si="16"/>
        <v>152</v>
      </c>
      <c r="E16" s="56"/>
      <c r="F16" s="258">
        <f>VLOOKUP(C16,Blad1!$A:$B,2,0)</f>
        <v>218</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218</v>
      </c>
      <c r="S16" s="12">
        <f t="shared" si="4"/>
        <v>152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152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101"/>
      <c r="AY16" s="28" t="s">
        <v>9</v>
      </c>
      <c r="AZ16" s="28"/>
      <c r="BA16" s="28"/>
      <c r="BB16" s="29"/>
    </row>
    <row r="17" spans="1:55" ht="12" customHeight="1" thickTop="1" x14ac:dyDescent="0.15">
      <c r="A17" s="5">
        <f t="shared" si="0"/>
        <v>0</v>
      </c>
      <c r="B17" s="5">
        <f t="shared" si="1"/>
        <v>0</v>
      </c>
      <c r="C17" s="14">
        <f t="shared" si="16"/>
        <v>151</v>
      </c>
      <c r="F17" s="258">
        <f>VLOOKUP(C17,Blad1!$A:$B,2,0)</f>
        <v>217</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217</v>
      </c>
      <c r="S17" s="12">
        <f t="shared" si="4"/>
        <v>151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151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150</v>
      </c>
      <c r="E18" s="56"/>
      <c r="F18" s="258">
        <f>VLOOKUP(C18,Blad1!$A:$B,2,0)</f>
        <v>217</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217</v>
      </c>
      <c r="S18" s="12">
        <f t="shared" si="4"/>
        <v>150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150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149</v>
      </c>
      <c r="F19" s="258">
        <f>VLOOKUP(C19,Blad1!$A:$B,2,0)</f>
        <v>216</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216</v>
      </c>
      <c r="S19" s="12">
        <f t="shared" si="4"/>
        <v>149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149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148</v>
      </c>
      <c r="F20" s="258">
        <f>VLOOKUP(C20,Blad1!$A:$B,2,0)</f>
        <v>216</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216</v>
      </c>
      <c r="S20" s="12">
        <f t="shared" si="4"/>
        <v>148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148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147</v>
      </c>
      <c r="E21" s="56"/>
      <c r="F21" s="258">
        <f>VLOOKUP(C21,Blad1!$A:$B,2,0)</f>
        <v>215</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215</v>
      </c>
      <c r="S21" s="12">
        <f t="shared" si="4"/>
        <v>147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147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146</v>
      </c>
      <c r="E22" s="56"/>
      <c r="F22" s="258">
        <f>VLOOKUP(C22,Blad1!$A:$B,2,0)</f>
        <v>215</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215</v>
      </c>
      <c r="S22" s="12">
        <f t="shared" si="4"/>
        <v>146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146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145</v>
      </c>
      <c r="E23" s="56"/>
      <c r="F23" s="258">
        <f>VLOOKUP(C23,Blad1!$A:$B,2,0)</f>
        <v>214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214</v>
      </c>
      <c r="S23" s="12">
        <f t="shared" si="4"/>
        <v>145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145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144</v>
      </c>
      <c r="F24" s="258">
        <f>VLOOKUP(C24,Blad1!$A:$B,2,0)</f>
        <v>214</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214</v>
      </c>
      <c r="S24" s="12">
        <f t="shared" si="4"/>
        <v>144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144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143</v>
      </c>
      <c r="E25" s="56"/>
      <c r="F25" s="258">
        <f>VLOOKUP(C25,Blad1!$A:$B,2,0)</f>
        <v>213</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213</v>
      </c>
      <c r="S25" s="12">
        <f t="shared" si="4"/>
        <v>143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143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20</v>
      </c>
      <c r="C26" s="14">
        <f t="shared" si="16"/>
        <v>142</v>
      </c>
      <c r="F26" s="258">
        <f>VLOOKUP(C26,Blad1!$A:$B,2,0)</f>
        <v>213</v>
      </c>
      <c r="G26" s="65" t="str">
        <f t="shared" si="17"/>
        <v>I</v>
      </c>
      <c r="H26" s="4">
        <f>IF(G26="I",$K26,IF(G26="II",$K26-SUM(H$8:H25),IF(G26="III",$K26-SUM(H$8:H25),IF(G26="IV",$K26-SUM(H$8:H25),IF(G26="V",1-SUM(H$8:H25)," ")))))</f>
        <v>0</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213</v>
      </c>
      <c r="S26" s="12">
        <f t="shared" si="4"/>
        <v>142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142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141</v>
      </c>
      <c r="F27" s="258">
        <f>VLOOKUP(C27,Blad1!$A:$B,2,0)</f>
        <v>212</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212</v>
      </c>
      <c r="S27" s="12">
        <f t="shared" si="4"/>
        <v>141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141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140</v>
      </c>
      <c r="F28" s="258">
        <f>VLOOKUP(C28,Blad1!$A:$B,2,0)</f>
        <v>212</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212</v>
      </c>
      <c r="S28" s="12">
        <f t="shared" si="4"/>
        <v>140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140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139</v>
      </c>
      <c r="F29" s="258">
        <f>VLOOKUP(C29,Blad1!$A:$B,2,0)</f>
        <v>211</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211</v>
      </c>
      <c r="S29" s="12">
        <f t="shared" si="4"/>
        <v>139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139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138</v>
      </c>
      <c r="E30" s="56"/>
      <c r="F30" s="258">
        <f>VLOOKUP(C30,Blad1!$A:$B,2,0)</f>
        <v>211</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211</v>
      </c>
      <c r="S30" s="12">
        <f t="shared" si="4"/>
        <v>138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138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137</v>
      </c>
      <c r="F31" s="258">
        <f>VLOOKUP(C31,Blad1!$A:$B,2,0)</f>
        <v>210</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210</v>
      </c>
      <c r="S31" s="12">
        <f t="shared" si="4"/>
        <v>137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137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136</v>
      </c>
      <c r="F32" s="258">
        <f>VLOOKUP(C32,Blad1!$A:$B,2,0)</f>
        <v>210</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210</v>
      </c>
      <c r="S32" s="12">
        <f t="shared" si="4"/>
        <v>136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136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135</v>
      </c>
      <c r="F33" s="258">
        <f>VLOOKUP(C33,Blad1!$A:$B,2,0)</f>
        <v>209</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209</v>
      </c>
      <c r="S33" s="12">
        <f t="shared" si="4"/>
        <v>135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135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8" t="e">
        <f>VLOOKUP(AQ32,L8:Q275,6,FALSE)</f>
        <v>#N/A</v>
      </c>
      <c r="AR33" s="269"/>
      <c r="AS33" s="269"/>
      <c r="AT33" s="269"/>
      <c r="AU33" s="269"/>
      <c r="AV33" s="269"/>
      <c r="AW33" s="269"/>
      <c r="AX33" s="269"/>
      <c r="AY33" s="269"/>
      <c r="AZ33" s="269"/>
      <c r="BA33" s="269"/>
      <c r="BB33" s="270"/>
    </row>
    <row r="34" spans="1:54" ht="12" customHeight="1" x14ac:dyDescent="0.15">
      <c r="A34" s="5">
        <f t="shared" si="0"/>
        <v>0</v>
      </c>
      <c r="B34" s="5">
        <f t="shared" si="1"/>
        <v>0</v>
      </c>
      <c r="C34" s="14">
        <f t="shared" si="16"/>
        <v>134</v>
      </c>
      <c r="F34" s="258">
        <f>VLOOKUP(C34,Blad1!$A:$B,2,0)</f>
        <v>209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209</v>
      </c>
      <c r="S34" s="12">
        <f t="shared" si="4"/>
        <v>134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134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133</v>
      </c>
      <c r="F35" s="258">
        <f>VLOOKUP(C35,Blad1!$A:$B,2,0)</f>
        <v>208</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208</v>
      </c>
      <c r="S35" s="12">
        <f t="shared" si="4"/>
        <v>133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133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1" t="e">
        <f>VLOOKUP(AQ34,L8:Q275,6,FALSE)</f>
        <v>#N/A</v>
      </c>
      <c r="AR35" s="272"/>
      <c r="AS35" s="272"/>
      <c r="AT35" s="272"/>
      <c r="AU35" s="272"/>
      <c r="AV35" s="272"/>
      <c r="AW35" s="272"/>
      <c r="AX35" s="272"/>
      <c r="AY35" s="272"/>
      <c r="AZ35" s="272"/>
      <c r="BA35" s="272"/>
      <c r="BB35" s="273"/>
    </row>
    <row r="36" spans="1:54" ht="12" customHeight="1" x14ac:dyDescent="0.15">
      <c r="A36" s="5">
        <f t="shared" si="0"/>
        <v>0</v>
      </c>
      <c r="B36" s="5">
        <f t="shared" si="1"/>
        <v>0</v>
      </c>
      <c r="C36" s="14">
        <f t="shared" si="16"/>
        <v>132</v>
      </c>
      <c r="F36" s="258">
        <f>VLOOKUP(C36,Blad1!$A:$B,2,0)</f>
        <v>208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208</v>
      </c>
      <c r="S36" s="12">
        <f t="shared" si="4"/>
        <v>132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132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131</v>
      </c>
      <c r="F37" s="258">
        <f>VLOOKUP(C37,Blad1!$A:$B,2,0)</f>
        <v>207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207</v>
      </c>
      <c r="S37" s="12">
        <f t="shared" si="4"/>
        <v>131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131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2" t="e">
        <f>VLOOKUP(AQ36,L8:T275,6,FALSE)</f>
        <v>#N/A</v>
      </c>
      <c r="AR37" s="263"/>
      <c r="AS37" s="263"/>
      <c r="AT37" s="263"/>
      <c r="AU37" s="263"/>
      <c r="AV37" s="263"/>
      <c r="AW37" s="263"/>
      <c r="AX37" s="263"/>
      <c r="AY37" s="263"/>
      <c r="AZ37" s="263"/>
      <c r="BA37" s="263"/>
      <c r="BB37" s="264"/>
    </row>
    <row r="38" spans="1:54" ht="12" customHeight="1" thickTop="1" x14ac:dyDescent="0.15">
      <c r="A38" s="5">
        <f t="shared" si="0"/>
        <v>0</v>
      </c>
      <c r="B38" s="5">
        <f t="shared" si="1"/>
        <v>0</v>
      </c>
      <c r="C38" s="14">
        <f t="shared" si="16"/>
        <v>130</v>
      </c>
      <c r="F38" s="258">
        <f>VLOOKUP(C38,Blad1!$A:$B,2,0)</f>
        <v>207</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207</v>
      </c>
      <c r="S38" s="12">
        <f t="shared" si="4"/>
        <v>130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130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129</v>
      </c>
      <c r="F39" s="258">
        <f>VLOOKUP(C39,Blad1!$A:$B,2,0)</f>
        <v>206</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206</v>
      </c>
      <c r="S39" s="12">
        <f t="shared" si="4"/>
        <v>129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129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128</v>
      </c>
      <c r="F40" s="258">
        <f>VLOOKUP(C40,Blad1!$A:$B,2,0)</f>
        <v>206</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206</v>
      </c>
      <c r="S40" s="12">
        <f t="shared" si="4"/>
        <v>128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128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127</v>
      </c>
      <c r="F41" s="258">
        <f>VLOOKUP(C41,Blad1!$A:$B,2,0)</f>
        <v>205</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205</v>
      </c>
      <c r="S41" s="12">
        <f t="shared" si="4"/>
        <v>127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127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126</v>
      </c>
      <c r="F42" s="258">
        <f>VLOOKUP(C42,Blad1!$A:$B,2,0)</f>
        <v>205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205</v>
      </c>
      <c r="S42" s="12">
        <f t="shared" si="4"/>
        <v>126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126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125</v>
      </c>
      <c r="F43" s="258">
        <f>VLOOKUP(C43,Blad1!$A:$B,2,0)</f>
        <v>204</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125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125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20</v>
      </c>
      <c r="C44" s="14">
        <f t="shared" si="16"/>
        <v>124</v>
      </c>
      <c r="F44" s="258">
        <f>VLOOKUP(C44,Blad1!$A:$B,2,0)</f>
        <v>204</v>
      </c>
      <c r="G44" s="65" t="str">
        <f t="shared" si="17"/>
        <v>II</v>
      </c>
      <c r="H44" s="4">
        <f>IF(G44="I",$K44,IF(G44="II",$K44-SUM(H$8:H43),IF(G44="III",$K44-SUM(H$8:H43),IF(G44="IV",$K44-SUM(H$8:H43),IF(G44="V",1-SUM(H$8:H43)," ")))))</f>
        <v>0</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204</v>
      </c>
      <c r="S44" s="12">
        <f t="shared" si="4"/>
        <v>124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124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123</v>
      </c>
      <c r="F45" s="258">
        <f>VLOOKUP(C45,Blad1!$A:$B,2,0)</f>
        <v>203</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203</v>
      </c>
      <c r="S45" s="12">
        <f t="shared" si="4"/>
        <v>123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123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122</v>
      </c>
      <c r="F46" s="258">
        <f>VLOOKUP(C46,Blad1!$A:$B,2,0)</f>
        <v>203</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203</v>
      </c>
      <c r="S46" s="12">
        <f t="shared" si="4"/>
        <v>122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122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121</v>
      </c>
      <c r="F47" s="258">
        <f>VLOOKUP(C47,Blad1!$A:$B,2,0)</f>
        <v>202</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202</v>
      </c>
      <c r="S47" s="12">
        <f t="shared" si="4"/>
        <v>121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121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120</v>
      </c>
      <c r="F48" s="258">
        <f>VLOOKUP(C48,Blad1!$A:$B,2,0)</f>
        <v>202</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202</v>
      </c>
      <c r="S48" s="12">
        <f t="shared" si="4"/>
        <v>120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120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119</v>
      </c>
      <c r="F49" s="258">
        <f>VLOOKUP(C49,Blad1!$A:$B,2,0)</f>
        <v>201</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201</v>
      </c>
      <c r="S49" s="12">
        <f t="shared" si="4"/>
        <v>119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119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118</v>
      </c>
      <c r="F50" s="258">
        <f>VLOOKUP(C50,Blad1!$A:$B,2,0)</f>
        <v>201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201</v>
      </c>
      <c r="S50" s="12">
        <f t="shared" si="4"/>
        <v>118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118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117</v>
      </c>
      <c r="F51" s="258">
        <f>VLOOKUP(C51,Blad1!$A:$B,2,0)</f>
        <v>200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200</v>
      </c>
      <c r="S51" s="12">
        <f t="shared" si="4"/>
        <v>117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117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116</v>
      </c>
      <c r="F52" s="258">
        <f>VLOOKUP(C52,Blad1!$A:$B,2,0)</f>
        <v>200</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200</v>
      </c>
      <c r="S52" s="12">
        <f t="shared" si="4"/>
        <v>116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116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115</v>
      </c>
      <c r="F53" s="258">
        <f>VLOOKUP(C53,Blad1!$A:$B,2,0)</f>
        <v>199</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199</v>
      </c>
      <c r="S53" s="12">
        <f t="shared" si="4"/>
        <v>115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115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114</v>
      </c>
      <c r="F54" s="258">
        <f>VLOOKUP(C54,Blad1!$A:$B,2,0)</f>
        <v>199</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199</v>
      </c>
      <c r="S54" s="12">
        <f t="shared" si="4"/>
        <v>114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114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113</v>
      </c>
      <c r="F55" s="258">
        <f>VLOOKUP(C55,Blad1!$A:$B,2,0)</f>
        <v>198</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198</v>
      </c>
      <c r="S55" s="12">
        <f t="shared" si="4"/>
        <v>113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113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112</v>
      </c>
      <c r="F56" s="258">
        <f>VLOOKUP(C56,Blad1!$A:$B,2,0)</f>
        <v>198</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198</v>
      </c>
      <c r="S56" s="12">
        <f t="shared" si="4"/>
        <v>112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112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111</v>
      </c>
      <c r="F57" s="258">
        <f>VLOOKUP(C57,Blad1!$A:$B,2,0)</f>
        <v>197</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197</v>
      </c>
      <c r="S57" s="12">
        <f t="shared" si="4"/>
        <v>111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111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110</v>
      </c>
      <c r="F58" s="258">
        <f>VLOOKUP(C58,Blad1!$A:$B,2,0)</f>
        <v>197</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197</v>
      </c>
      <c r="S58" s="12">
        <f t="shared" si="4"/>
        <v>110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110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109</v>
      </c>
      <c r="F59" s="258">
        <f>VLOOKUP(C59,Blad1!$A:$B,2,0)</f>
        <v>196</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196</v>
      </c>
      <c r="S59" s="12">
        <f t="shared" si="4"/>
        <v>109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109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20</v>
      </c>
      <c r="C60" s="14">
        <f t="shared" si="16"/>
        <v>108</v>
      </c>
      <c r="F60" s="258">
        <f>VLOOKUP(C60,Blad1!$A:$B,2,0)</f>
        <v>196</v>
      </c>
      <c r="G60" s="65" t="str">
        <f t="shared" si="17"/>
        <v>III</v>
      </c>
      <c r="H60" s="4">
        <f>IF(G60="I",$K60,IF(G60="II",$K60-SUM(H$8:H59),IF(G60="III",$K60-SUM(H$8:H59),IF(G60="IV",$K60-SUM(H$8:H59),IF(G60="V",1-SUM(H$8:H59)," ")))))</f>
        <v>0</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196</v>
      </c>
      <c r="S60" s="12">
        <f t="shared" si="4"/>
        <v>108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108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107</v>
      </c>
      <c r="F61" s="258">
        <f>VLOOKUP(C61,Blad1!$A:$B,2,0)</f>
        <v>195</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195</v>
      </c>
      <c r="S61" s="12">
        <f t="shared" si="4"/>
        <v>107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107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106</v>
      </c>
      <c r="F62" s="258">
        <f>VLOOKUP(C62,Blad1!$A:$B,2,0)</f>
        <v>195</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195</v>
      </c>
      <c r="S62" s="12">
        <f t="shared" si="4"/>
        <v>106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106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105</v>
      </c>
      <c r="F63" s="258">
        <f>VLOOKUP(C63,Blad1!$A:$B,2,0)</f>
        <v>194</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194</v>
      </c>
      <c r="S63" s="12">
        <f t="shared" si="4"/>
        <v>105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105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104</v>
      </c>
      <c r="F64" s="258">
        <f>VLOOKUP(C64,Blad1!$A:$B,2,0)</f>
        <v>194</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194</v>
      </c>
      <c r="S64" s="12">
        <f t="shared" si="4"/>
        <v>104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104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103</v>
      </c>
      <c r="F65" s="258">
        <f>VLOOKUP(C65,Blad1!$A:$B,2,0)</f>
        <v>193</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193</v>
      </c>
      <c r="S65" s="12">
        <f t="shared" si="4"/>
        <v>103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103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102</v>
      </c>
      <c r="F66" s="258">
        <f>VLOOKUP(C66,Blad1!$A:$B,2,0)</f>
        <v>193</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193</v>
      </c>
      <c r="S66" s="12">
        <f t="shared" si="4"/>
        <v>102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102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101</v>
      </c>
      <c r="F67" s="258">
        <f>VLOOKUP(C67,Blad1!$A:$B,2,0)</f>
        <v>192</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192</v>
      </c>
      <c r="S67" s="12">
        <f t="shared" si="4"/>
        <v>101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101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100</v>
      </c>
      <c r="F68" s="258">
        <f>VLOOKUP(C68,Blad1!$A:$B,2,0)</f>
        <v>192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192</v>
      </c>
      <c r="S68" s="12">
        <f t="shared" si="4"/>
        <v>100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99</v>
      </c>
      <c r="F69" s="258">
        <f>VLOOKUP(C69,Blad1!$A:$B,2,0)</f>
        <v>191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191</v>
      </c>
      <c r="S69" s="12">
        <f t="shared" si="4"/>
        <v>99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98</v>
      </c>
      <c r="F70" s="258">
        <f>VLOOKUP(C70,Blad1!$A:$B,2,0)</f>
        <v>191</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191</v>
      </c>
      <c r="S70" s="12">
        <f t="shared" si="4"/>
        <v>98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98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97</v>
      </c>
      <c r="F71" s="258">
        <f>VLOOKUP(C71,Blad1!$A:$B,2,0)</f>
        <v>190</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190</v>
      </c>
      <c r="S71" s="12">
        <f t="shared" si="4"/>
        <v>97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97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96</v>
      </c>
      <c r="F72" s="258">
        <f>VLOOKUP(C72,Blad1!$A:$B,2,0)</f>
        <v>190</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190</v>
      </c>
      <c r="S72" s="12">
        <f t="shared" ref="S72:S135" si="28">C72</f>
        <v>96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96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95</v>
      </c>
      <c r="F73" s="258">
        <f>VLOOKUP(C73,Blad1!$A:$B,2,0)</f>
        <v>189</v>
      </c>
      <c r="G73" s="65" t="str">
        <f t="shared" ref="G73:G136" si="41">IF(C73=142,"I",IF(C73=124,"II",IF(C73=108,"III",IF(C73=90,"IV",IF(C73=0,"V","")))))</f>
        <v/>
      </c>
      <c r="H73" s="4" t="str">
        <f>IF(G73="I",$K73,IF(G73="II",$K73-SUM(H$8:H72),IF(G73="III",$K73-SUM(H$8:H72),IF(G73="IV",$K73-SUM(H$8:H72),IF(G73="V",1-SUM(H$8:H72)," ")))))</f>
        <v xml:space="preserve"> </v>
      </c>
      <c r="I73" s="66" t="str">
        <f t="shared" ref="I73:I117" si="42">IF(C73=9,"A",IF(C73=-2,"B",IF(C73=-13,"C",IF(C73=-22,"D",IF(C73=-50,"E","")))))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189</v>
      </c>
      <c r="S73" s="12">
        <f t="shared" si="28"/>
        <v>95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95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94</v>
      </c>
      <c r="F74" s="258">
        <f>VLOOKUP(C74,Blad1!$A:$B,2,0)</f>
        <v>189</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189</v>
      </c>
      <c r="S74" s="12">
        <f t="shared" si="28"/>
        <v>94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94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93</v>
      </c>
      <c r="F75" s="258">
        <f>VLOOKUP(C75,Blad1!$A:$B,2,0)</f>
        <v>188</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188</v>
      </c>
      <c r="S75" s="12">
        <f t="shared" si="28"/>
        <v>93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93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92</v>
      </c>
      <c r="F76" s="258">
        <f>VLOOKUP(C76,Blad1!$A:$B,2,0)</f>
        <v>188</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188</v>
      </c>
      <c r="S76" s="12">
        <f t="shared" si="28"/>
        <v>92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92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91</v>
      </c>
      <c r="F77" s="258">
        <f>VLOOKUP(C77,Blad1!$A:$B,2,0)</f>
        <v>187</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187</v>
      </c>
      <c r="S77" s="12">
        <f t="shared" si="28"/>
        <v>91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91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20</v>
      </c>
      <c r="C78" s="14">
        <f t="shared" si="40"/>
        <v>90</v>
      </c>
      <c r="F78" s="258">
        <f>VLOOKUP(C78,Blad1!$A:$B,2,0)</f>
        <v>187</v>
      </c>
      <c r="G78" s="65" t="str">
        <f t="shared" si="41"/>
        <v>IV</v>
      </c>
      <c r="H78" s="4">
        <f>IF(G78="I",$K78,IF(G78="II",$K78-SUM(H$8:H77),IF(G78="III",$K78-SUM(H$8:H77),IF(G78="IV",$K78-SUM(H$8:H77),IF(G78="V",1-SUM(H$8:H77)," ")))))</f>
        <v>0</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187</v>
      </c>
      <c r="S78" s="12">
        <f t="shared" si="28"/>
        <v>90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90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89</v>
      </c>
      <c r="F79" s="258">
        <f>VLOOKUP(C79,Blad1!$A:$B,2,0)</f>
        <v>186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186</v>
      </c>
      <c r="S79" s="12">
        <f t="shared" si="28"/>
        <v>89</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89</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88</v>
      </c>
      <c r="F80" s="258">
        <f>VLOOKUP(C80,Blad1!$A:$B,2,0)</f>
        <v>186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186</v>
      </c>
      <c r="S80" s="12">
        <f t="shared" si="28"/>
        <v>88</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88</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87</v>
      </c>
      <c r="F81" s="258">
        <f>VLOOKUP(C81,Blad1!$A:$B,2,0)</f>
        <v>185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185</v>
      </c>
      <c r="S81" s="12">
        <f t="shared" si="28"/>
        <v>87</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87</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86</v>
      </c>
      <c r="F82" s="258">
        <f>VLOOKUP(C82,Blad1!$A:$B,2,0)</f>
        <v>185</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185</v>
      </c>
      <c r="S82" s="12">
        <f t="shared" si="28"/>
        <v>86</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86</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85</v>
      </c>
      <c r="F83" s="258">
        <f>VLOOKUP(C83,Blad1!$A:$B,2,0)</f>
        <v>184</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184</v>
      </c>
      <c r="S83" s="12">
        <f t="shared" si="28"/>
        <v>85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85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84</v>
      </c>
      <c r="F84" s="258">
        <f>VLOOKUP(C84,Blad1!$A:$B,2,0)</f>
        <v>184</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184</v>
      </c>
      <c r="S84" s="12">
        <f t="shared" si="28"/>
        <v>84</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84</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83</v>
      </c>
      <c r="F85" s="258">
        <f>VLOOKUP(C85,Blad1!$A:$B,2,0)</f>
        <v>183</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183</v>
      </c>
      <c r="S85" s="12">
        <f t="shared" si="28"/>
        <v>83</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83</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82</v>
      </c>
      <c r="F86" s="258">
        <f>VLOOKUP(C86,Blad1!$A:$B,2,0)</f>
        <v>183</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183</v>
      </c>
      <c r="S86" s="12">
        <f t="shared" si="28"/>
        <v>82</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82</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81</v>
      </c>
      <c r="F87" s="258">
        <f>VLOOKUP(C87,Blad1!$A:$B,2,0)</f>
        <v>182</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182</v>
      </c>
      <c r="S87" s="12">
        <f t="shared" si="28"/>
        <v>81</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81</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80</v>
      </c>
      <c r="F88" s="258">
        <f>VLOOKUP(C88,Blad1!$A:$B,2,0)</f>
        <v>182</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182</v>
      </c>
      <c r="S88" s="12">
        <f t="shared" si="28"/>
        <v>80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80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79</v>
      </c>
      <c r="F89" s="258">
        <f>VLOOKUP(C89,Blad1!$A:$B,2,0)</f>
        <v>181</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181</v>
      </c>
      <c r="S89" s="12">
        <f t="shared" si="28"/>
        <v>79</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79</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78</v>
      </c>
      <c r="F90" s="258">
        <f>VLOOKUP(C90,Blad1!$A:$B,2,0)</f>
        <v>181</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181</v>
      </c>
      <c r="S90" s="12">
        <f t="shared" si="28"/>
        <v>78</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78</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77</v>
      </c>
      <c r="F91" s="258">
        <f>VLOOKUP(C91,Blad1!$A:$B,2,0)</f>
        <v>180</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180</v>
      </c>
      <c r="S91" s="12">
        <f t="shared" si="28"/>
        <v>77</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77</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76</v>
      </c>
      <c r="F92" s="258">
        <f>VLOOKUP(C92,Blad1!$A:$B,2,0)</f>
        <v>180</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180</v>
      </c>
      <c r="S92" s="12">
        <f t="shared" si="28"/>
        <v>76</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76</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75</v>
      </c>
      <c r="F93" s="258">
        <f>VLOOKUP(C93,Blad1!$A:$B,2,0)</f>
        <v>179</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179</v>
      </c>
      <c r="S93" s="12">
        <f t="shared" si="28"/>
        <v>75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75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74</v>
      </c>
      <c r="F94" s="258">
        <f>VLOOKUP(C94,Blad1!$A:$B,2,0)</f>
        <v>179</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179</v>
      </c>
      <c r="S94" s="12">
        <f t="shared" si="28"/>
        <v>74</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74</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73</v>
      </c>
      <c r="F95" s="258">
        <f>VLOOKUP(C95,Blad1!$A:$B,2,0)</f>
        <v>178</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178</v>
      </c>
      <c r="S95" s="12">
        <f t="shared" si="28"/>
        <v>73</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73</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72</v>
      </c>
      <c r="F96" s="258">
        <f>VLOOKUP(C96,Blad1!$A:$B,2,0)</f>
        <v>178</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178</v>
      </c>
      <c r="S96" s="12">
        <f t="shared" si="28"/>
        <v>72</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72</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71</v>
      </c>
      <c r="F97" s="258">
        <f>VLOOKUP(C97,Blad1!$A:$B,2,0)</f>
        <v>177</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177</v>
      </c>
      <c r="S97" s="12">
        <f t="shared" si="28"/>
        <v>71</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71</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70</v>
      </c>
      <c r="F98" s="258">
        <f>VLOOKUP(C98,Blad1!$A:$B,2,0)</f>
        <v>177</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177</v>
      </c>
      <c r="S98" s="12">
        <f t="shared" si="28"/>
        <v>70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70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69</v>
      </c>
      <c r="F99" s="258">
        <f>VLOOKUP(C99,Blad1!$A:$B,2,0)</f>
        <v>176</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176</v>
      </c>
      <c r="S99" s="12">
        <f t="shared" si="28"/>
        <v>69</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69</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68</v>
      </c>
      <c r="F100" s="258">
        <f>VLOOKUP(C100,Blad1!$A:$B,2,0)</f>
        <v>176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176</v>
      </c>
      <c r="S100" s="12">
        <f t="shared" si="28"/>
        <v>68</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68</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67</v>
      </c>
      <c r="F101" s="258">
        <f>VLOOKUP(C101,Blad1!$A:$B,2,0)</f>
        <v>175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175</v>
      </c>
      <c r="S101" s="12">
        <f t="shared" si="28"/>
        <v>67</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67</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66</v>
      </c>
      <c r="F102" s="258">
        <f>VLOOKUP(C102,Blad1!$A:$B,2,0)</f>
        <v>175</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175</v>
      </c>
      <c r="S102" s="12">
        <f t="shared" si="28"/>
        <v>66</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66</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65</v>
      </c>
      <c r="F103" s="258">
        <f>VLOOKUP(C103,Blad1!$A:$B,2,0)</f>
        <v>174</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174</v>
      </c>
      <c r="S103" s="12">
        <f t="shared" si="28"/>
        <v>65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65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64</v>
      </c>
      <c r="F104" s="258">
        <f>VLOOKUP(C104,Blad1!$A:$B,2,0)</f>
        <v>174</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174</v>
      </c>
      <c r="S104" s="12">
        <f t="shared" si="28"/>
        <v>64</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64</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63</v>
      </c>
      <c r="F105" s="258">
        <f>VLOOKUP(C105,Blad1!$A:$B,2,0)</f>
        <v>173</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173</v>
      </c>
      <c r="S105" s="12">
        <f t="shared" si="28"/>
        <v>63</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63</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62</v>
      </c>
      <c r="F106" s="258">
        <f>VLOOKUP(C106,Blad1!$A:$B,2,0)</f>
        <v>173</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173</v>
      </c>
      <c r="S106" s="12">
        <f t="shared" si="28"/>
        <v>62</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62</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61</v>
      </c>
      <c r="F107" s="258">
        <f>VLOOKUP(C107,Blad1!$A:$B,2,0)</f>
        <v>172</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172</v>
      </c>
      <c r="S107" s="12">
        <f t="shared" si="28"/>
        <v>61</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61</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60</v>
      </c>
      <c r="F108" s="258">
        <f>VLOOKUP(C108,Blad1!$A:$B,2,0)</f>
        <v>172</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172</v>
      </c>
      <c r="S108" s="12">
        <f t="shared" si="28"/>
        <v>60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60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59</v>
      </c>
      <c r="F109" s="258">
        <f>VLOOKUP(C109,Blad1!$A:$B,2,0)</f>
        <v>171</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171</v>
      </c>
      <c r="S109" s="12">
        <f t="shared" si="28"/>
        <v>59</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59</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58</v>
      </c>
      <c r="F110" s="258">
        <f>VLOOKUP(C110,Blad1!$A:$B,2,0)</f>
        <v>171</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171</v>
      </c>
      <c r="S110" s="12">
        <f t="shared" si="28"/>
        <v>58</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58</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57</v>
      </c>
      <c r="F111" s="258">
        <f>VLOOKUP(C111,Blad1!$A:$B,2,0)</f>
        <v>170</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170</v>
      </c>
      <c r="S111" s="12">
        <f t="shared" si="28"/>
        <v>57</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57</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56</v>
      </c>
      <c r="F112" s="258">
        <f>VLOOKUP(C112,Blad1!$A:$B,2,0)</f>
        <v>170</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170</v>
      </c>
      <c r="S112" s="12">
        <f t="shared" si="28"/>
        <v>56</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56</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55</v>
      </c>
      <c r="F113" s="258">
        <f>VLOOKUP(C113,Blad1!$A:$B,2,0)</f>
        <v>169</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169</v>
      </c>
      <c r="S113" s="12">
        <f t="shared" si="28"/>
        <v>55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55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54</v>
      </c>
      <c r="F114" s="258">
        <f>VLOOKUP(C114,Blad1!$A:$B,2,0)</f>
        <v>169</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169</v>
      </c>
      <c r="S114" s="12">
        <f t="shared" si="28"/>
        <v>54</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54</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53</v>
      </c>
      <c r="F115" s="258">
        <f>VLOOKUP(C115,Blad1!$A:$B,2,0)</f>
        <v>168</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168</v>
      </c>
      <c r="S115" s="12">
        <f t="shared" si="28"/>
        <v>53</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53</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52</v>
      </c>
      <c r="F116" s="258">
        <f>VLOOKUP(C116,Blad1!$A:$B,2,0)</f>
        <v>168</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168</v>
      </c>
      <c r="S116" s="12">
        <f t="shared" si="28"/>
        <v>52</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52</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51</v>
      </c>
      <c r="F117" s="258">
        <f>VLOOKUP(C117,Blad1!$A:$B,2,0)</f>
        <v>167</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167</v>
      </c>
      <c r="S117" s="12">
        <f t="shared" si="28"/>
        <v>51</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51</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50</v>
      </c>
      <c r="F118" s="258">
        <f>VLOOKUP(C118,Blad1!$A:$B,2,0)</f>
        <v>167</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167</v>
      </c>
      <c r="S118" s="12">
        <f t="shared" si="28"/>
        <v>50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50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49</v>
      </c>
      <c r="F119" s="258">
        <f>VLOOKUP(C119,Blad1!$A:$B,2,0)</f>
        <v>166</v>
      </c>
      <c r="G119" s="65" t="str">
        <f t="shared" si="41"/>
        <v/>
      </c>
      <c r="H119" s="4" t="str">
        <f>IF(G119="I",$K119,IF(G119="II",$K119-SUM(H$8:H118),IF(G119="III",$K119-SUM(H$8:H118),IF(G119="IV",$K119-SUM(H$8:H118),IF(G119="V",1-SUM(H$8:H118)," ")))))</f>
        <v xml:space="preserve"> </v>
      </c>
      <c r="I119" s="66" t="str">
        <f t="shared" ref="I119:I135" si="45">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166</v>
      </c>
      <c r="S119" s="12">
        <f t="shared" si="28"/>
        <v>49</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49</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48</v>
      </c>
      <c r="F120" s="258">
        <f>VLOOKUP(C120,Blad1!$A:$B,2,0)</f>
        <v>166</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166</v>
      </c>
      <c r="S120" s="12">
        <f t="shared" si="28"/>
        <v>48</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48</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47</v>
      </c>
      <c r="F121" s="258">
        <f>VLOOKUP(C121,Blad1!$A:$B,2,0)</f>
        <v>165</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165</v>
      </c>
      <c r="S121" s="12">
        <f t="shared" si="28"/>
        <v>47</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47</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46</v>
      </c>
      <c r="F122" s="258">
        <f>VLOOKUP(C122,Blad1!$A:$B,2,0)</f>
        <v>165</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165</v>
      </c>
      <c r="S122" s="12">
        <f t="shared" si="28"/>
        <v>46</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46</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25</v>
      </c>
      <c r="B123" s="5">
        <f t="shared" si="25"/>
        <v>0</v>
      </c>
      <c r="C123" s="14">
        <f t="shared" si="40"/>
        <v>45</v>
      </c>
      <c r="F123" s="258">
        <f>VLOOKUP(C123,Blad1!$A:$B,2,0)</f>
        <v>164</v>
      </c>
      <c r="G123" s="65" t="str">
        <f t="shared" si="41"/>
        <v/>
      </c>
      <c r="H123" s="4" t="str">
        <f>IF(G123="I",$K123,IF(G123="II",$K123-SUM(H$8:H122),IF(G123="III",$K123-SUM(H$8:H122),IF(G123="IV",$K123-SUM(H$8:H122),IF(G123="V",1-SUM(H$8:H122)," ")))))</f>
        <v xml:space="preserve"> </v>
      </c>
      <c r="I123" s="66" t="str">
        <f t="shared" si="45"/>
        <v>A</v>
      </c>
      <c r="J123" s="43">
        <f>IF(I123="A",$K123,IF(I123="B",$K123-SUM(J$8:J122),IF(I123="C",$K123-SUM(J$8:J122),IF(I123="D",$K123-SUM(J$8:J122),IF(I123="E",1-SUM(J$8:J122)," ")))))</f>
        <v>0</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164</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44</v>
      </c>
      <c r="F124" s="258">
        <f>VLOOKUP(C124,Blad1!$A:$B,2,0)</f>
        <v>164</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164</v>
      </c>
      <c r="S124" s="12">
        <f t="shared" si="28"/>
        <v>44</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44</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43</v>
      </c>
      <c r="F125" s="258">
        <f>VLOOKUP(C125,Blad1!$A:$B,2,0)</f>
        <v>163</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163</v>
      </c>
      <c r="S125" s="12">
        <f t="shared" si="28"/>
        <v>43</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43</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42</v>
      </c>
      <c r="F126" s="258">
        <f>VLOOKUP(C126,Blad1!$A:$B,2,0)</f>
        <v>163</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163</v>
      </c>
      <c r="S126" s="12">
        <f t="shared" si="28"/>
        <v>42</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42</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41</v>
      </c>
      <c r="F127" s="258">
        <f>VLOOKUP(C127,Blad1!$A:$B,2,0)</f>
        <v>162</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162</v>
      </c>
      <c r="S127" s="12">
        <f t="shared" si="28"/>
        <v>41</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41</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40</v>
      </c>
      <c r="F128" s="258">
        <f>VLOOKUP(C128,Blad1!$A:$B,2,0)</f>
        <v>162</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162</v>
      </c>
      <c r="S128" s="12">
        <f t="shared" si="28"/>
        <v>40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40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39</v>
      </c>
      <c r="F129" s="258">
        <f>VLOOKUP(C129,Blad1!$A:$B,2,0)</f>
        <v>161</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161</v>
      </c>
      <c r="S129" s="12">
        <f t="shared" si="28"/>
        <v>39</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39</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38</v>
      </c>
      <c r="F130" s="258">
        <f>VLOOKUP(C130,Blad1!$A:$B,2,0)</f>
        <v>161</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161</v>
      </c>
      <c r="S130" s="12">
        <f t="shared" si="28"/>
        <v>38</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38</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37</v>
      </c>
      <c r="F131" s="258">
        <f>VLOOKUP(C131,Blad1!$A:$B,2,0)</f>
        <v>160</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160</v>
      </c>
      <c r="S131" s="12">
        <f t="shared" si="28"/>
        <v>37</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37</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36</v>
      </c>
      <c r="F132" s="258">
        <f>VLOOKUP(C132,Blad1!$A:$B,2,0)</f>
        <v>160</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160</v>
      </c>
      <c r="S132" s="12">
        <f t="shared" si="28"/>
        <v>36</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36</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25</v>
      </c>
      <c r="B133" s="5">
        <f t="shared" si="25"/>
        <v>0</v>
      </c>
      <c r="C133" s="14">
        <f t="shared" si="40"/>
        <v>35</v>
      </c>
      <c r="F133" s="258">
        <f>VLOOKUP(C133,Blad1!$A:$B,2,0)</f>
        <v>159</v>
      </c>
      <c r="G133" s="65" t="str">
        <f t="shared" si="41"/>
        <v/>
      </c>
      <c r="H133" s="4" t="str">
        <f>IF(G133="I",$K133,IF(G133="II",$K133-SUM(H$8:H132),IF(G133="III",$K133-SUM(H$8:H132),IF(G133="IV",$K133-SUM(H$8:H132),IF(G133="V",1-SUM(H$8:H132)," ")))))</f>
        <v xml:space="preserve"> </v>
      </c>
      <c r="I133" s="66" t="str">
        <f t="shared" si="45"/>
        <v>B</v>
      </c>
      <c r="J133" s="43">
        <f>IF(I133="A",$K133,IF(I133="B",$K133-SUM(J$8:J132),IF(I133="C",$K133-SUM(J$8:J132),IF(I133="D",$K133-SUM(J$8:J132),IF(I133="E",1-SUM(J$8:J132)," ")))))</f>
        <v>0</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159</v>
      </c>
      <c r="S133" s="12">
        <f t="shared" si="28"/>
        <v>35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35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34</v>
      </c>
      <c r="F134" s="258">
        <f>VLOOKUP(C134,Blad1!$A:$B,2,0)</f>
        <v>159</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159</v>
      </c>
      <c r="S134" s="12">
        <f t="shared" si="28"/>
        <v>34</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34</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33</v>
      </c>
      <c r="F135" s="258">
        <f>VLOOKUP(C135,Blad1!$A:$B,2,0)</f>
        <v>158</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158</v>
      </c>
      <c r="S135" s="12">
        <f t="shared" si="28"/>
        <v>33</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33</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32</v>
      </c>
      <c r="F136" s="258">
        <f>VLOOKUP(C136,Blad1!$A:$B,2,0)</f>
        <v>158</v>
      </c>
      <c r="G136" s="65" t="str">
        <f t="shared" si="41"/>
        <v/>
      </c>
      <c r="H136" s="4" t="str">
        <f>IF(G136="I",$K136,IF(G136="II",$K136-SUM(H$8:H135),IF(G136="III",$K136-SUM(H$8:H135),IF(G136="IV",$K136-SUM(H$8:H135),IF(G136="V",1-SUM(H$8:H135)," ")))))</f>
        <v xml:space="preserve"> </v>
      </c>
      <c r="I136" s="66" t="str">
        <f t="shared" ref="I136:I167" si="48">IF(C136=45,"A",IF(C136=35,"B",IF(C136=25,"C",IF(C136=17,"D",IF(C136=0,"E","")))))</f>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f t="shared" si="43"/>
        <v>158</v>
      </c>
      <c r="S136" s="12">
        <f t="shared" ref="S136:S199" si="51">C136</f>
        <v>32</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32</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6"/>
        <v>0</v>
      </c>
      <c r="B137" s="5">
        <f t="shared" si="47"/>
        <v>0</v>
      </c>
      <c r="C137" s="14">
        <f t="shared" ref="C137:C200" si="63">C136-1</f>
        <v>31</v>
      </c>
      <c r="F137" s="258">
        <f>VLOOKUP(C137,Blad1!$A:$B,2,0)</f>
        <v>157</v>
      </c>
      <c r="G137" s="65" t="str">
        <f t="shared" ref="G137:G190" si="64">IF(C137=142,"I",IF(C137=124,"II",IF(C137=108,"III",IF(C137=90,"IV",IF(C137=0,"V","")))))</f>
        <v/>
      </c>
      <c r="H137" s="4" t="str">
        <f>IF(G137="I",$K137,IF(G137="II",$K137-SUM(H$8:H136),IF(G137="III",$K137-SUM(H$8:H136),IF(G137="IV",$K137-SUM(H$8:H136),IF(G137="V",1-SUM(H$8:H136)," ")))))</f>
        <v xml:space="preserve"> </v>
      </c>
      <c r="I137" s="66" t="str">
        <f t="shared" si="48"/>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f t="shared" ref="R137:R200" si="65">F137</f>
        <v>157</v>
      </c>
      <c r="S137" s="12">
        <f t="shared" si="51"/>
        <v>31</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31</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6"/>
        <v>0</v>
      </c>
      <c r="B138" s="5">
        <f t="shared" si="47"/>
        <v>0</v>
      </c>
      <c r="C138" s="14">
        <f t="shared" si="63"/>
        <v>30</v>
      </c>
      <c r="F138" s="258">
        <f>VLOOKUP(C138,Blad1!$A:$B,2,0)</f>
        <v>157</v>
      </c>
      <c r="G138" s="65" t="str">
        <f t="shared" si="64"/>
        <v/>
      </c>
      <c r="H138" s="4" t="str">
        <f>IF(G138="I",$K138,IF(G138="II",$K138-SUM(H$8:H137),IF(G138="III",$K138-SUM(H$8:H137),IF(G138="IV",$K138-SUM(H$8:H137),IF(G138="V",1-SUM(H$8:H137)," ")))))</f>
        <v xml:space="preserve"> </v>
      </c>
      <c r="I138" s="66" t="str">
        <f t="shared" si="48"/>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f t="shared" si="65"/>
        <v>157</v>
      </c>
      <c r="S138" s="12">
        <f t="shared" si="51"/>
        <v>30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30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6"/>
        <v>0</v>
      </c>
      <c r="B139" s="5">
        <f t="shared" si="47"/>
        <v>0</v>
      </c>
      <c r="C139" s="14">
        <f t="shared" si="63"/>
        <v>29</v>
      </c>
      <c r="F139" s="258">
        <f>VLOOKUP(C139,Blad1!$A:$B,2,0)</f>
        <v>156</v>
      </c>
      <c r="G139" s="65" t="str">
        <f t="shared" si="64"/>
        <v/>
      </c>
      <c r="H139" s="4" t="str">
        <f>IF(G139="I",$K139,IF(G139="II",$K139-SUM(H$8:H138),IF(G139="III",$K139-SUM(H$8:H138),IF(G139="IV",$K139-SUM(H$8:H138),IF(G139="V",1-SUM(H$8:H138)," ")))))</f>
        <v xml:space="preserve"> </v>
      </c>
      <c r="I139" s="66" t="str">
        <f t="shared" si="48"/>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f t="shared" si="65"/>
        <v>156</v>
      </c>
      <c r="S139" s="12">
        <f t="shared" si="51"/>
        <v>29</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29</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6"/>
        <v>0</v>
      </c>
      <c r="B140" s="5">
        <f t="shared" si="47"/>
        <v>0</v>
      </c>
      <c r="C140" s="14">
        <f t="shared" si="63"/>
        <v>28</v>
      </c>
      <c r="F140" s="258">
        <f>VLOOKUP(C140,Blad1!$A:$B,2,0)</f>
        <v>156</v>
      </c>
      <c r="G140" s="65" t="str">
        <f t="shared" si="64"/>
        <v/>
      </c>
      <c r="H140" s="4" t="str">
        <f>IF(G140="I",$K140,IF(G140="II",$K140-SUM(H$8:H139),IF(G140="III",$K140-SUM(H$8:H139),IF(G140="IV",$K140-SUM(H$8:H139),IF(G140="V",1-SUM(H$8:H139)," ")))))</f>
        <v xml:space="preserve"> </v>
      </c>
      <c r="I140" s="66" t="str">
        <f t="shared" si="48"/>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f t="shared" si="65"/>
        <v>156</v>
      </c>
      <c r="S140" s="12">
        <f t="shared" si="51"/>
        <v>28</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28</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6"/>
        <v>0</v>
      </c>
      <c r="B141" s="5">
        <f t="shared" si="47"/>
        <v>0</v>
      </c>
      <c r="C141" s="14">
        <f t="shared" si="63"/>
        <v>27</v>
      </c>
      <c r="F141" s="258">
        <f>VLOOKUP(C141,Blad1!$A:$B,2,0)</f>
        <v>155</v>
      </c>
      <c r="G141" s="65" t="str">
        <f t="shared" si="64"/>
        <v/>
      </c>
      <c r="H141" s="4" t="str">
        <f>IF(G141="I",$K141,IF(G141="II",$K141-SUM(H$8:H140),IF(G141="III",$K141-SUM(H$8:H140),IF(G141="IV",$K141-SUM(H$8:H140),IF(G141="V",1-SUM(H$8:H140)," ")))))</f>
        <v xml:space="preserve"> </v>
      </c>
      <c r="I141" s="66" t="str">
        <f t="shared" si="48"/>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f t="shared" si="65"/>
        <v>155</v>
      </c>
      <c r="S141" s="12">
        <f t="shared" si="51"/>
        <v>27</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27</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6"/>
        <v>0</v>
      </c>
      <c r="B142" s="5">
        <f t="shared" si="47"/>
        <v>0</v>
      </c>
      <c r="C142" s="14">
        <f t="shared" si="63"/>
        <v>26</v>
      </c>
      <c r="F142" s="258">
        <f>VLOOKUP(C142,Blad1!$A:$B,2,0)</f>
        <v>155</v>
      </c>
      <c r="G142" s="65" t="str">
        <f t="shared" si="64"/>
        <v/>
      </c>
      <c r="H142" s="4" t="str">
        <f>IF(G142="I",$K142,IF(G142="II",$K142-SUM(H$8:H141),IF(G142="III",$K142-SUM(H$8:H141),IF(G142="IV",$K142-SUM(H$8:H141),IF(G142="V",1-SUM(H$8:H141)," ")))))</f>
        <v xml:space="preserve"> </v>
      </c>
      <c r="I142" s="66" t="str">
        <f t="shared" si="48"/>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155</v>
      </c>
      <c r="S142" s="12">
        <f t="shared" si="51"/>
        <v>26</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26</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6"/>
        <v>25</v>
      </c>
      <c r="B143" s="5">
        <f t="shared" si="47"/>
        <v>0</v>
      </c>
      <c r="C143" s="14">
        <f t="shared" si="63"/>
        <v>25</v>
      </c>
      <c r="F143" s="258">
        <f>VLOOKUP(C143,Blad1!$A:$B,2,0)</f>
        <v>154</v>
      </c>
      <c r="G143" s="65" t="str">
        <f t="shared" si="64"/>
        <v/>
      </c>
      <c r="H143" s="4" t="str">
        <f>IF(G143="I",$K143,IF(G143="II",$K143-SUM(H$8:H142),IF(G143="III",$K143-SUM(H$8:H142),IF(G143="IV",$K143-SUM(H$8:H142),IF(G143="V",1-SUM(H$8:H142)," ")))))</f>
        <v xml:space="preserve"> </v>
      </c>
      <c r="I143" s="66" t="str">
        <f t="shared" si="48"/>
        <v>C</v>
      </c>
      <c r="J143" s="43">
        <f>IF(I143="A",$K143,IF(I143="B",$K143-SUM(J$8:J142),IF(I143="C",$K143-SUM(J$8:J142),IF(I143="D",$K143-SUM(J$8:J142),IF(I143="E",1-SUM(J$8:J142)," ")))))</f>
        <v>0</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154</v>
      </c>
      <c r="S143" s="12">
        <f t="shared" si="51"/>
        <v>25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25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6"/>
        <v>0</v>
      </c>
      <c r="B144" s="5">
        <f t="shared" si="47"/>
        <v>0</v>
      </c>
      <c r="C144" s="14">
        <f t="shared" si="63"/>
        <v>24</v>
      </c>
      <c r="F144" s="258">
        <f>VLOOKUP(C144,Blad1!$A:$B,2,0)</f>
        <v>154</v>
      </c>
      <c r="G144" s="65" t="str">
        <f t="shared" si="64"/>
        <v/>
      </c>
      <c r="H144" s="4" t="str">
        <f>IF(G144="I",$K144,IF(G144="II",$K144-SUM(H$8:H143),IF(G144="III",$K144-SUM(H$8:H143),IF(G144="IV",$K144-SUM(H$8:H143),IF(G144="V",1-SUM(H$8:H143)," ")))))</f>
        <v xml:space="preserve"> </v>
      </c>
      <c r="I144" s="66" t="str">
        <f t="shared" si="48"/>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154</v>
      </c>
      <c r="S144" s="12">
        <f t="shared" si="51"/>
        <v>24</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24</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6"/>
        <v>0</v>
      </c>
      <c r="B145" s="5">
        <f t="shared" si="47"/>
        <v>0</v>
      </c>
      <c r="C145" s="14">
        <f t="shared" si="63"/>
        <v>23</v>
      </c>
      <c r="F145" s="258">
        <f>VLOOKUP(C145,Blad1!$A:$B,2,0)</f>
        <v>153</v>
      </c>
      <c r="G145" s="65" t="str">
        <f t="shared" si="64"/>
        <v/>
      </c>
      <c r="H145" s="4" t="str">
        <f>IF(G145="I",$K145,IF(G145="II",$K145-SUM(H$8:H144),IF(G145="III",$K145-SUM(H$8:H144),IF(G145="IV",$K145-SUM(H$8:H144),IF(G145="V",1-SUM(H$8:H144)," ")))))</f>
        <v xml:space="preserve"> </v>
      </c>
      <c r="I145" s="66" t="str">
        <f t="shared" si="48"/>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153</v>
      </c>
      <c r="S145" s="12">
        <f t="shared" si="51"/>
        <v>23</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23</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6"/>
        <v>0</v>
      </c>
      <c r="B146" s="5">
        <f t="shared" si="47"/>
        <v>0</v>
      </c>
      <c r="C146" s="14">
        <f t="shared" si="63"/>
        <v>22</v>
      </c>
      <c r="F146" s="258">
        <f>VLOOKUP(C146,Blad1!$A:$B,2,0)</f>
        <v>153</v>
      </c>
      <c r="G146" s="65" t="str">
        <f t="shared" si="64"/>
        <v/>
      </c>
      <c r="H146" s="4" t="str">
        <f>IF(G146="I",$K146,IF(G146="II",$K146-SUM(H$8:H145),IF(G146="III",$K146-SUM(H$8:H145),IF(G146="IV",$K146-SUM(H$8:H145),IF(G146="V",1-SUM(H$8:H145)," ")))))</f>
        <v xml:space="preserve"> </v>
      </c>
      <c r="I146" s="66" t="str">
        <f t="shared" si="48"/>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153</v>
      </c>
      <c r="S146" s="12">
        <f t="shared" si="51"/>
        <v>22</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22</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6"/>
        <v>0</v>
      </c>
      <c r="B147" s="5">
        <f t="shared" si="47"/>
        <v>0</v>
      </c>
      <c r="C147" s="14">
        <f t="shared" si="63"/>
        <v>21</v>
      </c>
      <c r="F147" s="258">
        <f>VLOOKUP(C147,Blad1!$A:$B,2,0)</f>
        <v>152</v>
      </c>
      <c r="G147" s="65" t="str">
        <f t="shared" si="64"/>
        <v/>
      </c>
      <c r="H147" s="4" t="str">
        <f>IF(G147="I",$K147,IF(G147="II",$K147-SUM(H$8:H146),IF(G147="III",$K147-SUM(H$8:H146),IF(G147="IV",$K147-SUM(H$8:H146),IF(G147="V",1-SUM(H$8:H146)," ")))))</f>
        <v xml:space="preserve"> </v>
      </c>
      <c r="I147" s="66" t="str">
        <f t="shared" si="48"/>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152</v>
      </c>
      <c r="S147" s="12">
        <f t="shared" si="51"/>
        <v>21</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21</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6"/>
        <v>0</v>
      </c>
      <c r="B148" s="5">
        <f t="shared" si="47"/>
        <v>0</v>
      </c>
      <c r="C148" s="14">
        <f t="shared" si="63"/>
        <v>20</v>
      </c>
      <c r="F148" s="258">
        <f>VLOOKUP(C148,Blad1!$A:$B,2,0)</f>
        <v>152</v>
      </c>
      <c r="G148" s="65" t="str">
        <f t="shared" si="64"/>
        <v/>
      </c>
      <c r="H148" s="4" t="str">
        <f>IF(G148="I",$K148,IF(G148="II",$K148-SUM(H$8:H147),IF(G148="III",$K148-SUM(H$8:H147),IF(G148="IV",$K148-SUM(H$8:H147),IF(G148="V",1-SUM(H$8:H147)," ")))))</f>
        <v xml:space="preserve"> </v>
      </c>
      <c r="I148" s="66" t="str">
        <f t="shared" si="48"/>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152</v>
      </c>
      <c r="S148" s="12">
        <f t="shared" si="51"/>
        <v>20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20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6"/>
        <v>0</v>
      </c>
      <c r="B149" s="5">
        <f t="shared" si="47"/>
        <v>0</v>
      </c>
      <c r="C149" s="14">
        <f t="shared" si="63"/>
        <v>19</v>
      </c>
      <c r="F149" s="258">
        <f>VLOOKUP(C149,Blad1!$A:$B,2,0)</f>
        <v>151</v>
      </c>
      <c r="G149" s="65" t="str">
        <f t="shared" si="64"/>
        <v/>
      </c>
      <c r="H149" s="4" t="str">
        <f>IF(G149="I",$K149,IF(G149="II",$K149-SUM(H$8:H148),IF(G149="III",$K149-SUM(H$8:H148),IF(G149="IV",$K149-SUM(H$8:H148),IF(G149="V",1-SUM(H$8:H148)," ")))))</f>
        <v xml:space="preserve"> </v>
      </c>
      <c r="I149" s="66" t="str">
        <f t="shared" si="48"/>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151</v>
      </c>
      <c r="S149" s="12">
        <f t="shared" si="51"/>
        <v>19</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19</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6"/>
        <v>0</v>
      </c>
      <c r="B150" s="5">
        <f t="shared" si="47"/>
        <v>0</v>
      </c>
      <c r="C150" s="14">
        <f t="shared" si="63"/>
        <v>18</v>
      </c>
      <c r="F150" s="258">
        <f>VLOOKUP(C150,Blad1!$A:$B,2,0)</f>
        <v>151</v>
      </c>
      <c r="G150" s="65" t="str">
        <f t="shared" si="64"/>
        <v/>
      </c>
      <c r="H150" s="4" t="str">
        <f>IF(G150="I",$K150,IF(G150="II",$K150-SUM(H$8:H149),IF(G150="III",$K150-SUM(H$8:H149),IF(G150="IV",$K150-SUM(H$8:H149),IF(G150="V",1-SUM(H$8:H149)," ")))))</f>
        <v xml:space="preserve"> </v>
      </c>
      <c r="I150" s="66" t="str">
        <f t="shared" si="48"/>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151</v>
      </c>
      <c r="S150" s="12">
        <f t="shared" si="51"/>
        <v>18</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18</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6"/>
        <v>15</v>
      </c>
      <c r="B151" s="5">
        <f t="shared" si="47"/>
        <v>0</v>
      </c>
      <c r="C151" s="14">
        <f t="shared" si="63"/>
        <v>17</v>
      </c>
      <c r="F151" s="258">
        <f>VLOOKUP(C151,Blad1!$A:$B,2,0)</f>
        <v>150</v>
      </c>
      <c r="G151" s="65" t="str">
        <f t="shared" si="64"/>
        <v/>
      </c>
      <c r="H151" s="4" t="str">
        <f>IF(G151="I",$K151,IF(G151="II",$K151-SUM(H$8:H150),IF(G151="III",$K151-SUM(H$8:H150),IF(G151="IV",$K151-SUM(H$8:H150),IF(G151="V",1-SUM(H$8:H150)," ")))))</f>
        <v xml:space="preserve"> </v>
      </c>
      <c r="I151" s="66" t="str">
        <f t="shared" si="48"/>
        <v>D</v>
      </c>
      <c r="J151" s="43">
        <f>IF(I151="A",$K151,IF(I151="B",$K151-SUM(J$8:J150),IF(I151="C",$K151-SUM(J$8:J150),IF(I151="D",$K151-SUM(J$8:J150),IF(I151="E",1-SUM(J$8:J150)," ")))))</f>
        <v>0</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150</v>
      </c>
      <c r="S151" s="12">
        <f t="shared" si="51"/>
        <v>17</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17</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6"/>
        <v>0</v>
      </c>
      <c r="B152" s="5">
        <f t="shared" si="47"/>
        <v>0</v>
      </c>
      <c r="C152" s="14">
        <f t="shared" si="63"/>
        <v>16</v>
      </c>
      <c r="F152" s="258">
        <f>VLOOKUP(C152,Blad1!$A:$B,2,0)</f>
        <v>149</v>
      </c>
      <c r="G152" s="65" t="str">
        <f t="shared" si="64"/>
        <v/>
      </c>
      <c r="H152" s="4" t="str">
        <f>IF(G152="I",$K152,IF(G152="II",$K152-SUM(H$8:H151),IF(G152="III",$K152-SUM(H$8:H151),IF(G152="IV",$K152-SUM(H$8:H151),IF(G152="V",1-SUM(H$8:H151)," ")))))</f>
        <v xml:space="preserve"> </v>
      </c>
      <c r="I152" s="66" t="str">
        <f t="shared" si="48"/>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149</v>
      </c>
      <c r="S152" s="12">
        <f t="shared" si="51"/>
        <v>16</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16</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6"/>
        <v>0</v>
      </c>
      <c r="B153" s="5">
        <f t="shared" si="47"/>
        <v>0</v>
      </c>
      <c r="C153" s="14">
        <f t="shared" si="63"/>
        <v>15</v>
      </c>
      <c r="F153" s="258">
        <f>VLOOKUP(C153,Blad1!$A:$B,2,0)</f>
        <v>149</v>
      </c>
      <c r="G153" s="65" t="str">
        <f t="shared" si="64"/>
        <v/>
      </c>
      <c r="H153" s="4" t="str">
        <f>IF(G153="I",$K153,IF(G153="II",$K153-SUM(H$8:H152),IF(G153="III",$K153-SUM(H$8:H152),IF(G153="IV",$K153-SUM(H$8:H152),IF(G153="V",1-SUM(H$8:H152)," ")))))</f>
        <v xml:space="preserve"> </v>
      </c>
      <c r="I153" s="66" t="str">
        <f t="shared" si="48"/>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149</v>
      </c>
      <c r="S153" s="12">
        <f t="shared" si="51"/>
        <v>15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15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6"/>
        <v>0</v>
      </c>
      <c r="B154" s="5">
        <f t="shared" si="47"/>
        <v>0</v>
      </c>
      <c r="C154" s="14">
        <f t="shared" si="63"/>
        <v>14</v>
      </c>
      <c r="F154" s="258">
        <f>VLOOKUP(C154,Blad1!$A:$B,2,0)</f>
        <v>148</v>
      </c>
      <c r="G154" s="65" t="str">
        <f t="shared" si="64"/>
        <v/>
      </c>
      <c r="H154" s="4" t="str">
        <f>IF(G154="I",$K154,IF(G154="II",$K154-SUM(H$8:H153),IF(G154="III",$K154-SUM(H$8:H153),IF(G154="IV",$K154-SUM(H$8:H153),IF(G154="V",1-SUM(H$8:H153)," ")))))</f>
        <v xml:space="preserve"> </v>
      </c>
      <c r="I154" s="66" t="str">
        <f t="shared" si="48"/>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148</v>
      </c>
      <c r="S154" s="12">
        <f t="shared" si="51"/>
        <v>14</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14</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6"/>
        <v>0</v>
      </c>
      <c r="B155" s="5">
        <f t="shared" si="47"/>
        <v>0</v>
      </c>
      <c r="C155" s="14">
        <f t="shared" si="63"/>
        <v>13</v>
      </c>
      <c r="F155" s="258">
        <f>VLOOKUP(C155,Blad1!$A:$B,2,0)</f>
        <v>148</v>
      </c>
      <c r="G155" s="65" t="str">
        <f t="shared" si="64"/>
        <v/>
      </c>
      <c r="H155" s="4" t="str">
        <f>IF(G155="I",$K155,IF(G155="II",$K155-SUM(H$8:H154),IF(G155="III",$K155-SUM(H$8:H154),IF(G155="IV",$K155-SUM(H$8:H154),IF(G155="V",1-SUM(H$8:H154)," ")))))</f>
        <v xml:space="preserve"> </v>
      </c>
      <c r="I155" s="66" t="str">
        <f t="shared" si="48"/>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148</v>
      </c>
      <c r="S155" s="12">
        <f t="shared" si="51"/>
        <v>13</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13</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6"/>
        <v>0</v>
      </c>
      <c r="B156" s="5">
        <f t="shared" si="47"/>
        <v>0</v>
      </c>
      <c r="C156" s="14">
        <f t="shared" si="63"/>
        <v>12</v>
      </c>
      <c r="F156" s="258">
        <f>VLOOKUP(C156,Blad1!$A:$B,2,0)</f>
        <v>147</v>
      </c>
      <c r="G156" s="65" t="str">
        <f t="shared" si="64"/>
        <v/>
      </c>
      <c r="H156" s="4" t="str">
        <f>IF(G156="I",$K156,IF(G156="II",$K156-SUM(H$8:H155),IF(G156="III",$K156-SUM(H$8:H155),IF(G156="IV",$K156-SUM(H$8:H155),IF(G156="V",1-SUM(H$8:H155)," ")))))</f>
        <v xml:space="preserve"> </v>
      </c>
      <c r="I156" s="66" t="str">
        <f t="shared" si="48"/>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147</v>
      </c>
      <c r="S156" s="12">
        <f t="shared" si="51"/>
        <v>12</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12</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6"/>
        <v>0</v>
      </c>
      <c r="B157" s="5">
        <f t="shared" si="47"/>
        <v>0</v>
      </c>
      <c r="C157" s="14">
        <f t="shared" si="63"/>
        <v>11</v>
      </c>
      <c r="F157" s="258">
        <f>VLOOKUP(C157,Blad1!$A:$B,2,0)</f>
        <v>147</v>
      </c>
      <c r="G157" s="65" t="str">
        <f t="shared" si="64"/>
        <v/>
      </c>
      <c r="H157" s="4" t="str">
        <f>IF(G157="I",$K157,IF(G157="II",$K157-SUM(H$8:H156),IF(G157="III",$K157-SUM(H$8:H156),IF(G157="IV",$K157-SUM(H$8:H156),IF(G157="V",1-SUM(H$8:H156)," ")))))</f>
        <v xml:space="preserve"> </v>
      </c>
      <c r="I157" s="66" t="str">
        <f t="shared" si="48"/>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147</v>
      </c>
      <c r="S157" s="12">
        <f t="shared" si="51"/>
        <v>11</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11</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6"/>
        <v>0</v>
      </c>
      <c r="B158" s="5">
        <f t="shared" si="47"/>
        <v>0</v>
      </c>
      <c r="C158" s="14">
        <f t="shared" si="63"/>
        <v>10</v>
      </c>
      <c r="F158" s="258">
        <f>VLOOKUP(C158,Blad1!$A:$B,2,0)</f>
        <v>146</v>
      </c>
      <c r="G158" s="65" t="str">
        <f t="shared" si="64"/>
        <v/>
      </c>
      <c r="H158" s="4" t="str">
        <f>IF(G158="I",$K158,IF(G158="II",$K158-SUM(H$8:H157),IF(G158="III",$K158-SUM(H$8:H157),IF(G158="IV",$K158-SUM(H$8:H157),IF(G158="V",1-SUM(H$8:H157)," ")))))</f>
        <v xml:space="preserve"> </v>
      </c>
      <c r="I158" s="66" t="str">
        <f t="shared" si="48"/>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146</v>
      </c>
      <c r="S158" s="12">
        <f t="shared" si="51"/>
        <v>10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10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6"/>
        <v>0</v>
      </c>
      <c r="B159" s="5">
        <f t="shared" si="47"/>
        <v>0</v>
      </c>
      <c r="C159" s="14">
        <f t="shared" si="63"/>
        <v>9</v>
      </c>
      <c r="F159" s="258">
        <f>VLOOKUP(C159,Blad1!$A:$B,2,0)</f>
        <v>146</v>
      </c>
      <c r="G159" s="65" t="str">
        <f t="shared" si="64"/>
        <v/>
      </c>
      <c r="H159" s="4" t="str">
        <f>IF(G159="I",$K159,IF(G159="II",$K159-SUM(H$8:H158),IF(G159="III",$K159-SUM(H$8:H158),IF(G159="IV",$K159-SUM(H$8:H158),IF(G159="V",1-SUM(H$8:H158)," ")))))</f>
        <v xml:space="preserve"> </v>
      </c>
      <c r="I159" s="66" t="str">
        <f t="shared" si="48"/>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146</v>
      </c>
      <c r="S159" s="12">
        <f t="shared" si="51"/>
        <v>9</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9</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6"/>
        <v>0</v>
      </c>
      <c r="B160" s="5">
        <f t="shared" si="47"/>
        <v>0</v>
      </c>
      <c r="C160" s="14">
        <f t="shared" si="63"/>
        <v>8</v>
      </c>
      <c r="F160" s="258">
        <f>VLOOKUP(C160,Blad1!$A:$B,2,0)</f>
        <v>145</v>
      </c>
      <c r="G160" s="65" t="str">
        <f t="shared" si="64"/>
        <v/>
      </c>
      <c r="H160" s="4" t="str">
        <f>IF(G160="I",$K160,IF(G160="II",$K160-SUM(H$8:H159),IF(G160="III",$K160-SUM(H$8:H159),IF(G160="IV",$K160-SUM(H$8:H159),IF(G160="V",1-SUM(H$8:H159)," ")))))</f>
        <v xml:space="preserve"> </v>
      </c>
      <c r="I160" s="66" t="str">
        <f t="shared" si="48"/>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145</v>
      </c>
      <c r="S160" s="12">
        <f t="shared" si="51"/>
        <v>8</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8</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6"/>
        <v>0</v>
      </c>
      <c r="B161" s="5">
        <f t="shared" si="47"/>
        <v>0</v>
      </c>
      <c r="C161" s="14">
        <f t="shared" si="63"/>
        <v>7</v>
      </c>
      <c r="F161" s="258">
        <f>VLOOKUP(C161,Blad1!$A:$B,2,0)</f>
        <v>145</v>
      </c>
      <c r="G161" s="65" t="str">
        <f t="shared" si="64"/>
        <v/>
      </c>
      <c r="H161" s="4" t="str">
        <f>IF(G161="I",$K161,IF(G161="II",$K161-SUM(H$8:H160),IF(G161="III",$K161-SUM(H$8:H160),IF(G161="IV",$K161-SUM(H$8:H160),IF(G161="V",1-SUM(H$8:H160)," ")))))</f>
        <v xml:space="preserve"> </v>
      </c>
      <c r="I161" s="66" t="str">
        <f t="shared" si="48"/>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145</v>
      </c>
      <c r="S161" s="12">
        <f t="shared" si="51"/>
        <v>7</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7</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6"/>
        <v>0</v>
      </c>
      <c r="B162" s="5">
        <f t="shared" si="47"/>
        <v>0</v>
      </c>
      <c r="C162" s="14">
        <f t="shared" si="63"/>
        <v>6</v>
      </c>
      <c r="F162" s="258">
        <f>VLOOKUP(C162,Blad1!$A:$B,2,0)</f>
        <v>144</v>
      </c>
      <c r="G162" s="65" t="str">
        <f t="shared" si="64"/>
        <v/>
      </c>
      <c r="H162" s="4" t="str">
        <f>IF(G162="I",$K162,IF(G162="II",$K162-SUM(H$8:H161),IF(G162="III",$K162-SUM(H$8:H161),IF(G162="IV",$K162-SUM(H$8:H161),IF(G162="V",1-SUM(H$8:H161)," ")))))</f>
        <v xml:space="preserve"> </v>
      </c>
      <c r="I162" s="66" t="str">
        <f t="shared" si="48"/>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144</v>
      </c>
      <c r="S162" s="12">
        <f t="shared" si="51"/>
        <v>6</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6</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6"/>
        <v>0</v>
      </c>
      <c r="B163" s="5">
        <f t="shared" si="47"/>
        <v>0</v>
      </c>
      <c r="C163" s="14">
        <f t="shared" si="63"/>
        <v>5</v>
      </c>
      <c r="F163" s="258">
        <f>VLOOKUP(C163,Blad1!$A:$B,2,0)</f>
        <v>144</v>
      </c>
      <c r="G163" s="65" t="str">
        <f t="shared" si="64"/>
        <v/>
      </c>
      <c r="H163" s="4" t="str">
        <f>IF(G163="I",$K163,IF(G163="II",$K163-SUM(H$8:H162),IF(G163="III",$K163-SUM(H$8:H162),IF(G163="IV",$K163-SUM(H$8:H162),IF(G163="V",1-SUM(H$8:H162)," ")))))</f>
        <v xml:space="preserve"> </v>
      </c>
      <c r="I163" s="66" t="str">
        <f t="shared" si="48"/>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144</v>
      </c>
      <c r="S163" s="12">
        <f t="shared" si="51"/>
        <v>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6"/>
        <v>0</v>
      </c>
      <c r="B164" s="5">
        <f t="shared" si="47"/>
        <v>0</v>
      </c>
      <c r="C164" s="14">
        <f t="shared" si="63"/>
        <v>4</v>
      </c>
      <c r="F164" s="258">
        <f>VLOOKUP(C164,Blad1!$A:$B,2,0)</f>
        <v>143</v>
      </c>
      <c r="G164" s="65" t="str">
        <f t="shared" si="64"/>
        <v/>
      </c>
      <c r="H164" s="4" t="str">
        <f>IF(G164="I",$K164,IF(G164="II",$K164-SUM(H$8:H163),IF(G164="III",$K164-SUM(H$8:H163),IF(G164="IV",$K164-SUM(H$8:H163),IF(G164="V",1-SUM(H$8:H163)," ")))))</f>
        <v xml:space="preserve"> </v>
      </c>
      <c r="I164" s="66" t="str">
        <f t="shared" si="48"/>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143</v>
      </c>
      <c r="S164" s="12">
        <f t="shared" si="51"/>
        <v>4</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4</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6"/>
        <v>0</v>
      </c>
      <c r="B165" s="5">
        <f t="shared" si="47"/>
        <v>0</v>
      </c>
      <c r="C165" s="14">
        <f t="shared" si="63"/>
        <v>3</v>
      </c>
      <c r="F165" s="258">
        <f>VLOOKUP(C165,Blad1!$A:$B,2,0)</f>
        <v>143</v>
      </c>
      <c r="G165" s="65" t="str">
        <f t="shared" si="64"/>
        <v/>
      </c>
      <c r="H165" s="4" t="str">
        <f>IF(G165="I",$K165,IF(G165="II",$K165-SUM(H$8:H164),IF(G165="III",$K165-SUM(H$8:H164),IF(G165="IV",$K165-SUM(H$8:H164),IF(G165="V",1-SUM(H$8:H164)," ")))))</f>
        <v xml:space="preserve"> </v>
      </c>
      <c r="I165" s="66" t="str">
        <f t="shared" si="48"/>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143</v>
      </c>
      <c r="S165" s="12">
        <f t="shared" si="51"/>
        <v>3</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3</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6"/>
        <v>0</v>
      </c>
      <c r="B166" s="5">
        <f t="shared" si="47"/>
        <v>0</v>
      </c>
      <c r="C166" s="14">
        <f t="shared" si="63"/>
        <v>2</v>
      </c>
      <c r="F166" s="258">
        <f>VLOOKUP(C166,Blad1!$A:$B,2,0)</f>
        <v>142</v>
      </c>
      <c r="G166" s="65" t="str">
        <f t="shared" si="64"/>
        <v/>
      </c>
      <c r="H166" s="4" t="str">
        <f>IF(G166="I",$K166,IF(G166="II",$K166-SUM(H$8:H165),IF(G166="III",$K166-SUM(H$8:H165),IF(G166="IV",$K166-SUM(H$8:H165),IF(G166="V",1-SUM(H$8:H165)," ")))))</f>
        <v xml:space="preserve"> </v>
      </c>
      <c r="I166" s="66" t="str">
        <f t="shared" si="48"/>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142</v>
      </c>
      <c r="S166" s="12">
        <f t="shared" si="51"/>
        <v>2</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2</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6"/>
        <v>0</v>
      </c>
      <c r="B167" s="5">
        <f t="shared" si="47"/>
        <v>0</v>
      </c>
      <c r="C167" s="14">
        <f t="shared" si="63"/>
        <v>1</v>
      </c>
      <c r="F167" s="258">
        <f>VLOOKUP(C167,Blad1!$A:$B,2,0)</f>
        <v>142</v>
      </c>
      <c r="G167" s="65" t="str">
        <f t="shared" si="64"/>
        <v/>
      </c>
      <c r="H167" s="4" t="str">
        <f>IF(G167="I",$K167,IF(G167="II",$K167-SUM(H$8:H166),IF(G167="III",$K167-SUM(H$8:H166),IF(G167="IV",$K167-SUM(H$8:H166),IF(G167="V",1-SUM(H$8:H166)," ")))))</f>
        <v xml:space="preserve"> </v>
      </c>
      <c r="I167" s="66" t="str">
        <f t="shared" si="48"/>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142</v>
      </c>
      <c r="S167" s="12">
        <f t="shared" si="51"/>
        <v>1</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1</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6"/>
        <v>10</v>
      </c>
      <c r="B168" s="5">
        <f t="shared" si="47"/>
        <v>20</v>
      </c>
      <c r="C168" s="14">
        <f t="shared" si="63"/>
        <v>0</v>
      </c>
      <c r="F168" s="258">
        <f>VLOOKUP(C168,Blad1!$A:$B,2,0)</f>
        <v>141</v>
      </c>
      <c r="G168" s="65" t="str">
        <f t="shared" si="64"/>
        <v>V</v>
      </c>
      <c r="H168" s="4">
        <f>IF(G168="I",$K168,IF(G168="II",$K168-SUM(H$8:H167),IF(G168="III",$K168-SUM(H$8:H167),IF(G168="IV",$K168-SUM(H$8:H167),IF(G168="V",1-SUM(H$8:H167)," ")))))</f>
        <v>1</v>
      </c>
      <c r="I168" s="66" t="str">
        <f t="shared" ref="I168:I201" si="67">IF(C168=45,"A",IF(C168=35,"B",IF(C168=25,"C",IF(C168=17,"D",IF(C168=0,"E","")))))</f>
        <v>E</v>
      </c>
      <c r="J168" s="43">
        <f>IF(I168="A",$K168,IF(I168="B",$K168-SUM(J$8:J167),IF(I168="C",$K168-SUM(J$8:J167),IF(I168="D",$K168-SUM(J$8:J167),IF(I168="E",1-SUM(J$8:J167)," ")))))</f>
        <v>1</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141</v>
      </c>
      <c r="S168" s="12">
        <f t="shared" si="51"/>
        <v>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6"/>
        <v>0</v>
      </c>
      <c r="B169" s="5">
        <f t="shared" si="47"/>
        <v>0</v>
      </c>
      <c r="C169" s="14">
        <f t="shared" si="63"/>
        <v>-1</v>
      </c>
      <c r="F169" s="258">
        <f>VLOOKUP(C169,Blad1!$A:$B,2,0)</f>
        <v>0</v>
      </c>
      <c r="G169" s="65" t="str">
        <f t="shared" si="64"/>
        <v/>
      </c>
      <c r="H169" s="4" t="str">
        <f>IF(G169="I",$K169,IF(G169="II",$K169-SUM(H$8:H168),IF(G169="III",$K169-SUM(H$8:H168),IF(G169="IV",$K169-SUM(H$8:H168),IF(G169="V",1-SUM(H$8:H168)," ")))))</f>
        <v xml:space="preserve"> </v>
      </c>
      <c r="I169" s="66" t="str">
        <f t="shared" si="67"/>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6"/>
        <v>0</v>
      </c>
      <c r="B170" s="5">
        <f t="shared" si="47"/>
        <v>0</v>
      </c>
      <c r="C170" s="14">
        <f t="shared" si="63"/>
        <v>-2</v>
      </c>
      <c r="F170" s="258">
        <f>VLOOKUP(C170,Blad1!$A:$B,2,0)</f>
        <v>0</v>
      </c>
      <c r="G170" s="65" t="str">
        <f t="shared" si="64"/>
        <v/>
      </c>
      <c r="H170" s="4" t="str">
        <f>IF(G170="I",$K170,IF(G170="II",$K170-SUM(H$8:H169),IF(G170="III",$K170-SUM(H$8:H169),IF(G170="IV",$K170-SUM(H$8:H169),IF(G170="V",1-SUM(H$8:H169)," ")))))</f>
        <v xml:space="preserve"> </v>
      </c>
      <c r="I170" s="66" t="str">
        <f t="shared" si="67"/>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6"/>
        <v>0</v>
      </c>
      <c r="B171" s="5">
        <f t="shared" si="47"/>
        <v>0</v>
      </c>
      <c r="C171" s="14">
        <f t="shared" si="63"/>
        <v>-3</v>
      </c>
      <c r="F171" s="258">
        <f>VLOOKUP(C171,Blad1!$A:$B,2,0)</f>
        <v>0</v>
      </c>
      <c r="G171" s="65" t="str">
        <f t="shared" si="64"/>
        <v/>
      </c>
      <c r="H171" s="4" t="str">
        <f>IF(G171="I",$K171,IF(G171="II",$K171-SUM(H$8:H170),IF(G171="III",$K171-SUM(H$8:H170),IF(G171="IV",$K171-SUM(H$8:H170),IF(G171="V",1-SUM(H$8:H170)," ")))))</f>
        <v xml:space="preserve"> </v>
      </c>
      <c r="I171" s="66" t="str">
        <f t="shared" si="67"/>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6"/>
        <v>0</v>
      </c>
      <c r="B172" s="5">
        <f t="shared" si="47"/>
        <v>0</v>
      </c>
      <c r="C172" s="14">
        <f t="shared" si="63"/>
        <v>-4</v>
      </c>
      <c r="F172" s="258">
        <f>VLOOKUP(C172,Blad1!$A:$B,2,0)</f>
        <v>0</v>
      </c>
      <c r="G172" s="65" t="str">
        <f t="shared" si="64"/>
        <v/>
      </c>
      <c r="H172" s="4" t="str">
        <f>IF(G172="I",$K172,IF(G172="II",$K172-SUM(H$8:H171),IF(G172="III",$K172-SUM(H$8:H171),IF(G172="IV",$K172-SUM(H$8:H171),IF(G172="V",1-SUM(H$8:H171)," ")))))</f>
        <v xml:space="preserve"> </v>
      </c>
      <c r="I172" s="66" t="str">
        <f t="shared" si="67"/>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6"/>
        <v>0</v>
      </c>
      <c r="B173" s="5">
        <f t="shared" si="47"/>
        <v>0</v>
      </c>
      <c r="C173" s="14">
        <f t="shared" si="63"/>
        <v>-5</v>
      </c>
      <c r="F173" s="258">
        <f>VLOOKUP(C173,Blad1!$A:$B,2,0)</f>
        <v>0</v>
      </c>
      <c r="G173" s="65" t="str">
        <f t="shared" si="64"/>
        <v/>
      </c>
      <c r="H173" s="4" t="str">
        <f>IF(G173="I",$K173,IF(G173="II",$K173-SUM(H$8:H172),IF(G173="III",$K173-SUM(H$8:H172),IF(G173="IV",$K173-SUM(H$8:H172),IF(G173="V",1-SUM(H$8:H172)," ")))))</f>
        <v xml:space="preserve"> </v>
      </c>
      <c r="I173" s="66" t="str">
        <f t="shared" si="67"/>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6"/>
        <v>0</v>
      </c>
      <c r="B174" s="5">
        <f t="shared" si="47"/>
        <v>0</v>
      </c>
      <c r="C174" s="14">
        <f t="shared" si="63"/>
        <v>-6</v>
      </c>
      <c r="F174" s="258">
        <f>VLOOKUP(C174,Blad1!$A:$B,2,0)</f>
        <v>0</v>
      </c>
      <c r="G174" s="65" t="str">
        <f t="shared" si="64"/>
        <v/>
      </c>
      <c r="H174" s="4" t="str">
        <f>IF(G174="I",$K174,IF(G174="II",$K174-SUM(H$8:H173),IF(G174="III",$K174-SUM(H$8:H173),IF(G174="IV",$K174-SUM(H$8:H173),IF(G174="V",1-SUM(H$8:H173)," ")))))</f>
        <v xml:space="preserve"> </v>
      </c>
      <c r="I174" s="66" t="str">
        <f t="shared" si="67"/>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6"/>
        <v>0</v>
      </c>
      <c r="B175" s="5">
        <f t="shared" si="47"/>
        <v>0</v>
      </c>
      <c r="C175" s="14">
        <f t="shared" si="63"/>
        <v>-7</v>
      </c>
      <c r="F175" s="258">
        <f>VLOOKUP(C175,Blad1!$A:$B,2,0)</f>
        <v>0</v>
      </c>
      <c r="G175" s="65" t="str">
        <f t="shared" si="64"/>
        <v/>
      </c>
      <c r="H175" s="4" t="str">
        <f>IF(G175="I",$K175,IF(G175="II",$K175-SUM(H$8:H174),IF(G175="III",$K175-SUM(H$8:H174),IF(G175="IV",$K175-SUM(H$8:H174),IF(G175="V",1-SUM(H$8:H174)," ")))))</f>
        <v xml:space="preserve"> </v>
      </c>
      <c r="I175" s="66" t="str">
        <f t="shared" si="67"/>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0</v>
      </c>
      <c r="S175" s="12">
        <f t="shared" si="51"/>
        <v>-7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6"/>
        <v>0</v>
      </c>
      <c r="B176" s="5">
        <f t="shared" si="47"/>
        <v>0</v>
      </c>
      <c r="C176" s="14">
        <f t="shared" si="63"/>
        <v>-8</v>
      </c>
      <c r="F176" s="258">
        <f>VLOOKUP(C176,Blad1!$A:$B,2,0)</f>
        <v>0</v>
      </c>
      <c r="G176" s="65" t="str">
        <f t="shared" si="64"/>
        <v/>
      </c>
      <c r="H176" s="4" t="str">
        <f>IF(G176="I",$K176,IF(G176="II",$K176-SUM(H$8:H175),IF(G176="III",$K176-SUM(H$8:H175),IF(G176="IV",$K176-SUM(H$8:H175),IF(G176="V",1-SUM(H$8:H175)," ")))))</f>
        <v xml:space="preserve"> </v>
      </c>
      <c r="I176" s="66" t="str">
        <f t="shared" si="67"/>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0</v>
      </c>
      <c r="S176" s="12">
        <f t="shared" si="51"/>
        <v>-8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6"/>
        <v>0</v>
      </c>
      <c r="B177" s="5">
        <f t="shared" si="47"/>
        <v>0</v>
      </c>
      <c r="C177" s="14">
        <f t="shared" si="63"/>
        <v>-9</v>
      </c>
      <c r="F177" s="258">
        <f>VLOOKUP(C177,Blad1!$A:$B,2,0)</f>
        <v>0</v>
      </c>
      <c r="G177" s="65" t="str">
        <f t="shared" si="64"/>
        <v/>
      </c>
      <c r="H177" s="4" t="str">
        <f>IF(G177="I",$K177,IF(G177="II",$K177-SUM(H$8:H176),IF(G177="III",$K177-SUM(H$8:H176),IF(G177="IV",$K177-SUM(H$8:H176),IF(G177="V",1-SUM(H$8:H176)," ")))))</f>
        <v xml:space="preserve"> </v>
      </c>
      <c r="I177" s="66" t="str">
        <f t="shared" si="67"/>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0</v>
      </c>
      <c r="S177" s="12">
        <f t="shared" si="51"/>
        <v>-9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6"/>
        <v>0</v>
      </c>
      <c r="B178" s="5">
        <f t="shared" si="47"/>
        <v>0</v>
      </c>
      <c r="C178" s="14">
        <f t="shared" si="63"/>
        <v>-10</v>
      </c>
      <c r="F178" s="258">
        <f>VLOOKUP(C178,Blad1!$A:$B,2,0)</f>
        <v>0</v>
      </c>
      <c r="G178" s="65" t="str">
        <f t="shared" si="64"/>
        <v/>
      </c>
      <c r="H178" s="4" t="str">
        <f>IF(G178="I",$K178,IF(G178="II",$K178-SUM(H$8:H177),IF(G178="III",$K178-SUM(H$8:H177),IF(G178="IV",$K178-SUM(H$8:H177),IF(G178="V",1-SUM(H$8:H177)," ")))))</f>
        <v xml:space="preserve"> </v>
      </c>
      <c r="I178" s="66" t="str">
        <f t="shared" si="67"/>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0</v>
      </c>
      <c r="S178" s="12">
        <f t="shared" si="51"/>
        <v>-10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-10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6"/>
        <v>0</v>
      </c>
      <c r="B179" s="5">
        <f t="shared" si="47"/>
        <v>0</v>
      </c>
      <c r="C179" s="14">
        <f t="shared" si="63"/>
        <v>-11</v>
      </c>
      <c r="F179" s="258">
        <f>VLOOKUP(C179,Blad1!$A:$C,3,0)</f>
        <v>170</v>
      </c>
      <c r="G179" s="65" t="str">
        <f t="shared" si="64"/>
        <v/>
      </c>
      <c r="H179" s="4" t="str">
        <f>IF(G179="I",$K179,IF(G179="II",$K179-SUM(H$8:H178),IF(G179="III",$K179-SUM(H$8:H178),IF(G179="IV",$K179-SUM(H$8:H178),IF(G179="V",1-SUM(H$8:H178)," ")))))</f>
        <v xml:space="preserve"> </v>
      </c>
      <c r="I179" s="66" t="str">
        <f t="shared" si="67"/>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170</v>
      </c>
      <c r="S179" s="12">
        <f t="shared" si="51"/>
        <v>-11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-11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6"/>
        <v>0</v>
      </c>
      <c r="B180" s="5">
        <f t="shared" si="47"/>
        <v>0</v>
      </c>
      <c r="C180" s="14">
        <f t="shared" si="63"/>
        <v>-12</v>
      </c>
      <c r="F180" s="258">
        <f>VLOOKUP(C180,Blad1!$A:$C,3,0)</f>
        <v>169</v>
      </c>
      <c r="G180" s="65" t="str">
        <f t="shared" si="64"/>
        <v/>
      </c>
      <c r="H180" s="4" t="str">
        <f>IF(G180="I",$K180,IF(G180="II",$K180-SUM(H$8:H179),IF(G180="III",$K180-SUM(H$8:H179),IF(G180="IV",$K180-SUM(H$8:H179),IF(G180="V",1-SUM(H$8:H179)," ")))))</f>
        <v xml:space="preserve"> </v>
      </c>
      <c r="I180" s="66" t="str">
        <f t="shared" si="67"/>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169</v>
      </c>
      <c r="S180" s="12">
        <f t="shared" si="51"/>
        <v>-12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-12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6"/>
        <v>0</v>
      </c>
      <c r="B181" s="5">
        <f t="shared" si="47"/>
        <v>0</v>
      </c>
      <c r="C181" s="14">
        <f t="shared" si="63"/>
        <v>-13</v>
      </c>
      <c r="F181" s="258">
        <f>VLOOKUP(C181,Blad1!$A:$C,3,0)</f>
        <v>168</v>
      </c>
      <c r="G181" s="65" t="str">
        <f t="shared" si="64"/>
        <v/>
      </c>
      <c r="H181" s="4" t="str">
        <f>IF(G181="I",$K181,IF(G181="II",$K181-SUM(H$8:H180),IF(G181="III",$K181-SUM(H$8:H180),IF(G181="IV",$K181-SUM(H$8:H180),IF(G181="V",1-SUM(H$8:H180)," ")))))</f>
        <v xml:space="preserve"> </v>
      </c>
      <c r="I181" s="66" t="str">
        <f t="shared" si="67"/>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168</v>
      </c>
      <c r="S181" s="12">
        <f t="shared" si="51"/>
        <v>-13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-13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6"/>
        <v>0</v>
      </c>
      <c r="B182" s="5">
        <f t="shared" si="47"/>
        <v>0</v>
      </c>
      <c r="C182" s="14">
        <f t="shared" si="63"/>
        <v>-14</v>
      </c>
      <c r="F182" s="258">
        <f>VLOOKUP(C182,Blad1!$A:$C,3,0)</f>
        <v>167</v>
      </c>
      <c r="G182" s="65" t="str">
        <f t="shared" si="64"/>
        <v/>
      </c>
      <c r="H182" s="4" t="str">
        <f>IF(G182="I",$K182,IF(G182="II",$K182-SUM(H$8:H181),IF(G182="III",$K182-SUM(H$8:H181),IF(G182="IV",$K182-SUM(H$8:H181),IF(G182="V",1-SUM(H$8:H181)," ")))))</f>
        <v xml:space="preserve"> </v>
      </c>
      <c r="I182" s="66" t="str">
        <f t="shared" si="67"/>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167</v>
      </c>
      <c r="S182" s="12">
        <f t="shared" si="51"/>
        <v>-14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6"/>
        <v>0</v>
      </c>
      <c r="B183" s="5">
        <f t="shared" si="47"/>
        <v>0</v>
      </c>
      <c r="C183" s="14">
        <f t="shared" si="63"/>
        <v>-15</v>
      </c>
      <c r="F183" s="258">
        <f>VLOOKUP(C183,Blad1!$A:$C,3,0)</f>
        <v>166</v>
      </c>
      <c r="G183" s="65" t="str">
        <f t="shared" si="64"/>
        <v/>
      </c>
      <c r="H183" s="4" t="str">
        <f>IF(G183="I",$K183,IF(G183="II",$K183-SUM(H$8:H182),IF(G183="III",$K183-SUM(H$8:H182),IF(G183="IV",$K183-SUM(H$8:H182),IF(G183="V",1-SUM(H$8:H182)," ")))))</f>
        <v xml:space="preserve"> </v>
      </c>
      <c r="I183" s="66" t="str">
        <f t="shared" si="67"/>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166</v>
      </c>
      <c r="S183" s="12">
        <f t="shared" si="51"/>
        <v>-15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-15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6"/>
        <v>0</v>
      </c>
      <c r="B184" s="5">
        <f t="shared" si="47"/>
        <v>0</v>
      </c>
      <c r="C184" s="14">
        <f t="shared" si="63"/>
        <v>-16</v>
      </c>
      <c r="F184" s="258">
        <f>VLOOKUP(C184,Blad1!$A:$C,3,0)</f>
        <v>165</v>
      </c>
      <c r="G184" s="65" t="str">
        <f t="shared" si="64"/>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165</v>
      </c>
      <c r="S184" s="12">
        <f t="shared" si="51"/>
        <v>-16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-16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6"/>
        <v>0</v>
      </c>
      <c r="B185" s="5">
        <f t="shared" si="47"/>
        <v>0</v>
      </c>
      <c r="C185" s="14">
        <f t="shared" si="63"/>
        <v>-17</v>
      </c>
      <c r="F185" s="258">
        <f>VLOOKUP(C185,Blad1!$A:$C,3,0)</f>
        <v>164</v>
      </c>
      <c r="G185" s="65" t="str">
        <f t="shared" si="64"/>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f t="shared" si="65"/>
        <v>164</v>
      </c>
      <c r="S185" s="12">
        <f t="shared" si="51"/>
        <v>-17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-17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6"/>
        <v>0</v>
      </c>
      <c r="B186" s="5">
        <f t="shared" si="47"/>
        <v>0</v>
      </c>
      <c r="C186" s="14">
        <f t="shared" si="63"/>
        <v>-18</v>
      </c>
      <c r="F186" s="258">
        <f>VLOOKUP(C186,Blad1!$A:$C,3,0)</f>
        <v>163</v>
      </c>
      <c r="G186" s="65" t="str">
        <f t="shared" si="64"/>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f t="shared" si="65"/>
        <v>163</v>
      </c>
      <c r="S186" s="12">
        <f t="shared" si="51"/>
        <v>-18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-18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6"/>
        <v>0</v>
      </c>
      <c r="B187" s="5">
        <f t="shared" si="47"/>
        <v>0</v>
      </c>
      <c r="C187" s="14">
        <f t="shared" si="63"/>
        <v>-19</v>
      </c>
      <c r="F187" s="258">
        <f>VLOOKUP(C187,Blad1!$A:$C,3,0)</f>
        <v>162</v>
      </c>
      <c r="G187" s="65" t="str">
        <f t="shared" si="64"/>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f t="shared" si="65"/>
        <v>162</v>
      </c>
      <c r="S187" s="12">
        <f t="shared" si="51"/>
        <v>-19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-19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6"/>
        <v>0</v>
      </c>
      <c r="B188" s="5">
        <f t="shared" si="47"/>
        <v>0</v>
      </c>
      <c r="C188" s="14">
        <f t="shared" si="63"/>
        <v>-20</v>
      </c>
      <c r="F188" s="258">
        <f>VLOOKUP(C188,Blad1!$A:$C,3,0)</f>
        <v>161</v>
      </c>
      <c r="G188" s="65" t="str">
        <f t="shared" si="64"/>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f t="shared" si="65"/>
        <v>161</v>
      </c>
      <c r="S188" s="12">
        <f t="shared" si="51"/>
        <v>-20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-20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6"/>
        <v>0</v>
      </c>
      <c r="B189" s="5">
        <f t="shared" si="47"/>
        <v>0</v>
      </c>
      <c r="C189" s="14">
        <f t="shared" si="63"/>
        <v>-21</v>
      </c>
      <c r="F189" s="258">
        <f>VLOOKUP(C189,Blad1!$A:$C,3,0)</f>
        <v>160</v>
      </c>
      <c r="G189" s="65" t="str">
        <f t="shared" si="64"/>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f t="shared" si="65"/>
        <v>160</v>
      </c>
      <c r="S189" s="12">
        <f t="shared" si="51"/>
        <v>-21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-21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6"/>
        <v>0</v>
      </c>
      <c r="B190" s="5">
        <f t="shared" si="47"/>
        <v>0</v>
      </c>
      <c r="C190" s="14">
        <f t="shared" si="63"/>
        <v>-22</v>
      </c>
      <c r="F190" s="258">
        <f>VLOOKUP(C190,Blad1!$A:$C,3,0)</f>
        <v>159</v>
      </c>
      <c r="G190" s="65" t="str">
        <f t="shared" si="64"/>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f t="shared" si="65"/>
        <v>159</v>
      </c>
      <c r="S190" s="12">
        <f t="shared" si="51"/>
        <v>-22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-22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6"/>
        <v>0</v>
      </c>
      <c r="B191" s="5">
        <f t="shared" si="47"/>
        <v>0</v>
      </c>
      <c r="C191" s="14">
        <f t="shared" si="63"/>
        <v>-23</v>
      </c>
      <c r="F191" s="258">
        <f>VLOOKUP(C191,Blad1!$A:$C,3,0)</f>
        <v>158</v>
      </c>
      <c r="G191" s="65" t="str">
        <f t="shared" ref="G191:G200" si="68">IF(C191=48,"I",IF(C191=39,"II",IF(C191=32,"III",IF(C191=23,"IV",IF(C191=0,"V","")))))</f>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f t="shared" si="65"/>
        <v>158</v>
      </c>
      <c r="S191" s="12">
        <f t="shared" si="51"/>
        <v>-23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-23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6"/>
        <v>0</v>
      </c>
      <c r="B192" s="5">
        <f t="shared" si="47"/>
        <v>0</v>
      </c>
      <c r="C192" s="14">
        <f t="shared" si="63"/>
        <v>-24</v>
      </c>
      <c r="F192" s="258">
        <f>VLOOKUP(C192,Blad1!$A:$C,3,0)</f>
        <v>157</v>
      </c>
      <c r="G192" s="65" t="str">
        <f t="shared" si="68"/>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f t="shared" si="65"/>
        <v>157</v>
      </c>
      <c r="S192" s="12">
        <f t="shared" si="51"/>
        <v>-24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-24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6"/>
        <v>0</v>
      </c>
      <c r="B193" s="5">
        <f t="shared" si="47"/>
        <v>0</v>
      </c>
      <c r="C193" s="14">
        <f t="shared" si="63"/>
        <v>-25</v>
      </c>
      <c r="F193" s="258">
        <f>VLOOKUP(C193,Blad1!$A:$C,3,0)</f>
        <v>156</v>
      </c>
      <c r="G193" s="65" t="str">
        <f t="shared" si="68"/>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f t="shared" si="65"/>
        <v>156</v>
      </c>
      <c r="S193" s="12">
        <f t="shared" si="51"/>
        <v>-25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-25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6"/>
        <v>0</v>
      </c>
      <c r="B194" s="5">
        <f t="shared" si="47"/>
        <v>0</v>
      </c>
      <c r="C194" s="14">
        <f t="shared" si="63"/>
        <v>-26</v>
      </c>
      <c r="F194" s="258">
        <f>VLOOKUP(C194,Blad1!$A:$C,3,0)</f>
        <v>155</v>
      </c>
      <c r="G194" s="65" t="str">
        <f t="shared" si="68"/>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f t="shared" si="65"/>
        <v>155</v>
      </c>
      <c r="S194" s="12">
        <f t="shared" si="51"/>
        <v>-26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-26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6"/>
        <v>0</v>
      </c>
      <c r="B195" s="5">
        <f t="shared" si="47"/>
        <v>0</v>
      </c>
      <c r="C195" s="14">
        <f t="shared" si="63"/>
        <v>-27</v>
      </c>
      <c r="F195" s="258">
        <f>VLOOKUP(C195,Blad1!$A:$C,3,0)</f>
        <v>154</v>
      </c>
      <c r="G195" s="65" t="str">
        <f t="shared" si="68"/>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f t="shared" si="65"/>
        <v>154</v>
      </c>
      <c r="S195" s="12">
        <f t="shared" si="51"/>
        <v>-27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-27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6"/>
        <v>0</v>
      </c>
      <c r="B196" s="5">
        <f t="shared" si="47"/>
        <v>0</v>
      </c>
      <c r="C196" s="14">
        <f t="shared" si="63"/>
        <v>-28</v>
      </c>
      <c r="F196" s="258">
        <f>VLOOKUP(C196,Blad1!$A:$C,3,0)</f>
        <v>153</v>
      </c>
      <c r="G196" s="65" t="str">
        <f t="shared" si="68"/>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f t="shared" si="65"/>
        <v>153</v>
      </c>
      <c r="S196" s="12">
        <f t="shared" si="51"/>
        <v>-28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-28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6"/>
        <v>0</v>
      </c>
      <c r="B197" s="5">
        <f t="shared" si="47"/>
        <v>0</v>
      </c>
      <c r="C197" s="14">
        <f t="shared" si="63"/>
        <v>-29</v>
      </c>
      <c r="F197" s="258">
        <f>VLOOKUP(C197,Blad1!$A:$C,3,0)</f>
        <v>152</v>
      </c>
      <c r="G197" s="65" t="str">
        <f t="shared" si="68"/>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f t="shared" si="65"/>
        <v>152</v>
      </c>
      <c r="S197" s="12">
        <f t="shared" si="51"/>
        <v>-29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-29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6"/>
        <v>0</v>
      </c>
      <c r="B198" s="5">
        <f t="shared" si="47"/>
        <v>0</v>
      </c>
      <c r="C198" s="14">
        <f t="shared" si="63"/>
        <v>-30</v>
      </c>
      <c r="F198" s="258">
        <f>VLOOKUP(C198,Blad1!$A:$C,3,0)</f>
        <v>151</v>
      </c>
      <c r="G198" s="65" t="str">
        <f t="shared" si="68"/>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f t="shared" si="65"/>
        <v>151</v>
      </c>
      <c r="S198" s="12">
        <f t="shared" si="51"/>
        <v>-30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-30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6"/>
        <v>0</v>
      </c>
      <c r="B199" s="5">
        <f t="shared" si="47"/>
        <v>0</v>
      </c>
      <c r="C199" s="14">
        <f t="shared" si="63"/>
        <v>-31</v>
      </c>
      <c r="F199" s="258">
        <f>VLOOKUP(C199,Blad1!$A:$C,3,0)</f>
        <v>150</v>
      </c>
      <c r="G199" s="65" t="str">
        <f t="shared" si="68"/>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f t="shared" si="65"/>
        <v>150</v>
      </c>
      <c r="S199" s="12">
        <f t="shared" si="51"/>
        <v>-31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-31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9">IF(I200="A",25,IF(I200="B",25,IF(I200="C",25,IF(I200="D",15,IF(I200="E",10,0)))))</f>
        <v>0</v>
      </c>
      <c r="B200" s="5">
        <f t="shared" ref="B200:B250" si="70">IF(G200="I",20,IF(G200="II",20,IF(G200="III",20,IF(G200="IV",20,IF(G200="V",20,0)))))</f>
        <v>0</v>
      </c>
      <c r="C200" s="14">
        <f t="shared" si="63"/>
        <v>-32</v>
      </c>
      <c r="F200" s="258">
        <f>VLOOKUP(C200,Blad1!$A:$C,3,0)</f>
        <v>149</v>
      </c>
      <c r="G200" s="65" t="str">
        <f t="shared" si="68"/>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6"/>
        <v/>
      </c>
      <c r="R200" s="93">
        <f t="shared" si="65"/>
        <v>149</v>
      </c>
      <c r="S200" s="12">
        <f t="shared" ref="S200:S208" si="73">C200</f>
        <v>-32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-32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-33</v>
      </c>
      <c r="F201" s="258">
        <f>VLOOKUP(C201,Blad1!$A:$C,3,0)</f>
        <v>148</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07" si="86">IF(L200="plus",CONCATENATE(E201,", "),IF(L200="basis",IF(E201=0,"",CONCATENATE(E201,", ")),CONCATENATE(Q200,IF(E201=0,"",CONCATENATE(E201,", ")))))</f>
        <v/>
      </c>
      <c r="S201" s="12">
        <f t="shared" si="73"/>
        <v>-33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-33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-34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-34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-34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-35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-35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-35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-36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-36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-36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-37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-37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-37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-38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-38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-38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-39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-39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-39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-40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ref="Q208:Q275" si="87">IF(L207="plus",CONCATENATE(E208,", "),IF(L207="basis",IF(E208=0,"",CONCATENATE(E208,", ")),CONCATENATE(Q207,IF(E208=0,"",CONCATENATE(E208,", ")))))</f>
        <v/>
      </c>
      <c r="S208" s="12">
        <f t="shared" si="73"/>
        <v>-40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-40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-41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7"/>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-42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7"/>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-43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7"/>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-44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7"/>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-45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7"/>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-46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7"/>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-47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7"/>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-48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-49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-50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-51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-52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-53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-54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-55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-56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-57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-58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-59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-60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-61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-62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-63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-64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-65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-66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-67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-68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-69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7"/>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7"/>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7"/>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7"/>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7"/>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7"/>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7"/>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7"/>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7"/>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7"/>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7"/>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7"/>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si="87"/>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87"/>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87"/>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87"/>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87"/>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87"/>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87"/>
        <v/>
      </c>
    </row>
    <row r="272" spans="1:17" ht="12" customHeight="1" x14ac:dyDescent="0.15">
      <c r="A272" s="5">
        <f>IF(I272="A",25,IF(I272="B",50,IF(I272="C",75,IF(I272="D",90,0))))</f>
        <v>0</v>
      </c>
      <c r="B272" s="5">
        <f t="shared" si="89"/>
        <v>0</v>
      </c>
      <c r="Q272" s="57" t="str">
        <f t="shared" si="87"/>
        <v/>
      </c>
    </row>
    <row r="273" spans="17:17" ht="12" customHeight="1" x14ac:dyDescent="0.15">
      <c r="Q273" s="57" t="str">
        <f t="shared" si="87"/>
        <v/>
      </c>
    </row>
    <row r="274" spans="17:17" ht="12" customHeight="1" x14ac:dyDescent="0.15">
      <c r="Q274" s="57" t="str">
        <f t="shared" si="87"/>
        <v/>
      </c>
    </row>
    <row r="275" spans="17:17" ht="12" customHeight="1" x14ac:dyDescent="0.15">
      <c r="Q275" s="57" t="str">
        <f t="shared" si="87"/>
        <v/>
      </c>
    </row>
  </sheetData>
  <sheetProtection sheet="1" objects="1" scenarios="1" selectLockedCells="1"/>
  <mergeCells count="5">
    <mergeCell ref="AQ37:BB37"/>
    <mergeCell ref="C1:N1"/>
    <mergeCell ref="C2:N2"/>
    <mergeCell ref="AQ33:BB33"/>
    <mergeCell ref="AQ35:BB35"/>
  </mergeCells>
  <conditionalFormatting sqref="AT10:AV15 AZ15:BB15">
    <cfRule type="cellIs" dxfId="517" priority="49" stopIfTrue="1" operator="lessThanOrEqual">
      <formula>0</formula>
    </cfRule>
  </conditionalFormatting>
  <conditionalFormatting sqref="AT18:AV22">
    <cfRule type="cellIs" dxfId="516" priority="50" stopIfTrue="1" operator="lessThanOrEqual">
      <formula>0</formula>
    </cfRule>
  </conditionalFormatting>
  <conditionalFormatting sqref="AW18:AZ22">
    <cfRule type="cellIs" dxfId="515" priority="51" stopIfTrue="1" operator="lessThanOrEqual">
      <formula>0</formula>
    </cfRule>
  </conditionalFormatting>
  <conditionalFormatting sqref="K8:K65533">
    <cfRule type="expression" dxfId="514" priority="52" stopIfTrue="1">
      <formula>OR($C8&lt;0,AND($C8=$Y8,$B8=$Y8))</formula>
    </cfRule>
    <cfRule type="expression" dxfId="513" priority="53" stopIfTrue="1">
      <formula>SUM($U8:$X8)&gt;0</formula>
    </cfRule>
    <cfRule type="expression" dxfId="512" priority="54" stopIfTrue="1">
      <formula>$D8=0</formula>
    </cfRule>
  </conditionalFormatting>
  <conditionalFormatting sqref="L8:M65533">
    <cfRule type="expression" dxfId="511" priority="56" stopIfTrue="1">
      <formula>SUM($U8:$X8)&gt;1</formula>
    </cfRule>
  </conditionalFormatting>
  <conditionalFormatting sqref="B8:B65536">
    <cfRule type="expression" dxfId="510" priority="61" stopIfTrue="1">
      <formula>$B8&gt;0</formula>
    </cfRule>
    <cfRule type="cellIs" dxfId="509" priority="62" stopIfTrue="1" operator="equal">
      <formula>0</formula>
    </cfRule>
  </conditionalFormatting>
  <conditionalFormatting sqref="K65535:K65536">
    <cfRule type="expression" dxfId="508" priority="63" stopIfTrue="1">
      <formula>OR($C65535&lt;0,AND($C65535=$Y65535,$B65535=$Y65535))</formula>
    </cfRule>
    <cfRule type="expression" dxfId="507" priority="64" stopIfTrue="1">
      <formula>SUM($U65535:$X65537)&gt;0</formula>
    </cfRule>
    <cfRule type="expression" dxfId="506" priority="65" stopIfTrue="1">
      <formula>$D65535=0</formula>
    </cfRule>
  </conditionalFormatting>
  <conditionalFormatting sqref="K65534">
    <cfRule type="expression" dxfId="505" priority="66" stopIfTrue="1">
      <formula>OR($C65534&lt;0,AND($C65534=$Y65534,$B65534=$Y65534))</formula>
    </cfRule>
    <cfRule type="expression" dxfId="504" priority="67" stopIfTrue="1">
      <formula>SUM($U65534:$X65536)&gt;0</formula>
    </cfRule>
    <cfRule type="expression" dxfId="503" priority="68" stopIfTrue="1">
      <formula>$D65534=0</formula>
    </cfRule>
  </conditionalFormatting>
  <conditionalFormatting sqref="L65535:M65536">
    <cfRule type="expression" dxfId="502" priority="69" stopIfTrue="1">
      <formula>OR($C65535&lt;0,AND($C65535=$Y65535,$B65535=$Y65535))</formula>
    </cfRule>
    <cfRule type="expression" dxfId="501" priority="70" stopIfTrue="1">
      <formula>SUM($U65535:$X65537)&gt;1</formula>
    </cfRule>
  </conditionalFormatting>
  <conditionalFormatting sqref="L65534:M65534">
    <cfRule type="expression" dxfId="500" priority="71" stopIfTrue="1">
      <formula>OR($C65534&lt;0,AND($C65534=$Y65534,$B65534=$Y65534))</formula>
    </cfRule>
    <cfRule type="expression" dxfId="499" priority="72" stopIfTrue="1">
      <formula>SUM($U65534:$X65536)&gt;1</formula>
    </cfRule>
  </conditionalFormatting>
  <conditionalFormatting sqref="N8:P65536">
    <cfRule type="expression" dxfId="498" priority="74" stopIfTrue="1">
      <formula>OR($O8="Plus",$O8="Basis",$O8="Breedte")</formula>
    </cfRule>
  </conditionalFormatting>
  <conditionalFormatting sqref="A8:A272">
    <cfRule type="expression" dxfId="497" priority="46" stopIfTrue="1">
      <formula>OR($C8&lt;-50,AND($C8=$AJ8,$A8=$AJ8))</formula>
    </cfRule>
    <cfRule type="expression" dxfId="496" priority="47" stopIfTrue="1">
      <formula>$A8&gt;0</formula>
    </cfRule>
    <cfRule type="cellIs" dxfId="495" priority="48" stopIfTrue="1" operator="equal">
      <formula>0</formula>
    </cfRule>
  </conditionalFormatting>
  <conditionalFormatting sqref="C8:C65536 G8:H65536">
    <cfRule type="expression" dxfId="494" priority="59" stopIfTrue="1">
      <formula>$B8&gt;0</formula>
    </cfRule>
  </conditionalFormatting>
  <conditionalFormatting sqref="I8:J65536">
    <cfRule type="expression" dxfId="493" priority="58" stopIfTrue="1">
      <formula>$A8&gt;0</formula>
    </cfRule>
  </conditionalFormatting>
  <conditionalFormatting sqref="AR25">
    <cfRule type="cellIs" dxfId="492" priority="43" operator="equal">
      <formula>0</formula>
    </cfRule>
  </conditionalFormatting>
  <conditionalFormatting sqref="AR27">
    <cfRule type="cellIs" dxfId="491" priority="42" operator="equal">
      <formula>0</formula>
    </cfRule>
  </conditionalFormatting>
  <conditionalFormatting sqref="AR29">
    <cfRule type="cellIs" dxfId="490" priority="41" operator="equal">
      <formula>0</formula>
    </cfRule>
  </conditionalFormatting>
  <conditionalFormatting sqref="AQ26">
    <cfRule type="containsErrors" dxfId="489" priority="75">
      <formula>ISERROR(AQ26)</formula>
    </cfRule>
  </conditionalFormatting>
  <conditionalFormatting sqref="AQ28">
    <cfRule type="containsErrors" dxfId="488" priority="40">
      <formula>ISERROR(AQ28)</formula>
    </cfRule>
  </conditionalFormatting>
  <conditionalFormatting sqref="AQ30">
    <cfRule type="containsErrors" dxfId="487" priority="39">
      <formula>ISERROR(AQ30)</formula>
    </cfRule>
  </conditionalFormatting>
  <conditionalFormatting sqref="AR25">
    <cfRule type="cellIs" dxfId="486" priority="38" operator="equal">
      <formula>0</formula>
    </cfRule>
  </conditionalFormatting>
  <conditionalFormatting sqref="AR27">
    <cfRule type="cellIs" dxfId="485" priority="37" operator="equal">
      <formula>0</formula>
    </cfRule>
  </conditionalFormatting>
  <conditionalFormatting sqref="AR29">
    <cfRule type="cellIs" dxfId="484" priority="36" operator="equal">
      <formula>0</formula>
    </cfRule>
  </conditionalFormatting>
  <conditionalFormatting sqref="AQ26">
    <cfRule type="containsErrors" dxfId="483" priority="35">
      <formula>ISERROR(AQ26)</formula>
    </cfRule>
  </conditionalFormatting>
  <conditionalFormatting sqref="AQ28">
    <cfRule type="containsErrors" dxfId="482" priority="34">
      <formula>ISERROR(AQ28)</formula>
    </cfRule>
  </conditionalFormatting>
  <conditionalFormatting sqref="AQ30">
    <cfRule type="containsErrors" dxfId="481" priority="33">
      <formula>ISERROR(AQ30)</formula>
    </cfRule>
  </conditionalFormatting>
  <conditionalFormatting sqref="AR25">
    <cfRule type="cellIs" dxfId="480" priority="32" operator="equal">
      <formula>0</formula>
    </cfRule>
  </conditionalFormatting>
  <conditionalFormatting sqref="AR27">
    <cfRule type="cellIs" dxfId="479" priority="31" operator="equal">
      <formula>0</formula>
    </cfRule>
  </conditionalFormatting>
  <conditionalFormatting sqref="AR29">
    <cfRule type="cellIs" dxfId="478" priority="30" operator="equal">
      <formula>0</formula>
    </cfRule>
  </conditionalFormatting>
  <conditionalFormatting sqref="AQ26">
    <cfRule type="containsErrors" dxfId="477" priority="29">
      <formula>ISERROR(AQ26)</formula>
    </cfRule>
  </conditionalFormatting>
  <conditionalFormatting sqref="AQ28">
    <cfRule type="containsErrors" dxfId="476" priority="28">
      <formula>ISERROR(AQ28)</formula>
    </cfRule>
  </conditionalFormatting>
  <conditionalFormatting sqref="AQ30">
    <cfRule type="containsErrors" dxfId="475" priority="27">
      <formula>ISERROR(AQ30)</formula>
    </cfRule>
  </conditionalFormatting>
  <conditionalFormatting sqref="AR25">
    <cfRule type="cellIs" dxfId="474" priority="26" operator="equal">
      <formula>0</formula>
    </cfRule>
  </conditionalFormatting>
  <conditionalFormatting sqref="AR27">
    <cfRule type="cellIs" dxfId="473" priority="25" operator="equal">
      <formula>0</formula>
    </cfRule>
  </conditionalFormatting>
  <conditionalFormatting sqref="AR29">
    <cfRule type="cellIs" dxfId="472" priority="24" operator="equal">
      <formula>0</formula>
    </cfRule>
  </conditionalFormatting>
  <conditionalFormatting sqref="AQ26">
    <cfRule type="containsErrors" dxfId="471" priority="23">
      <formula>ISERROR(AQ26)</formula>
    </cfRule>
  </conditionalFormatting>
  <conditionalFormatting sqref="AQ28">
    <cfRule type="containsErrors" dxfId="470" priority="22">
      <formula>ISERROR(AQ28)</formula>
    </cfRule>
  </conditionalFormatting>
  <conditionalFormatting sqref="AQ30">
    <cfRule type="containsErrors" dxfId="469" priority="21">
      <formula>ISERROR(AQ30)</formula>
    </cfRule>
  </conditionalFormatting>
  <conditionalFormatting sqref="AR25">
    <cfRule type="cellIs" dxfId="468" priority="20" operator="equal">
      <formula>0</formula>
    </cfRule>
  </conditionalFormatting>
  <conditionalFormatting sqref="AR27">
    <cfRule type="cellIs" dxfId="467" priority="19" operator="equal">
      <formula>0</formula>
    </cfRule>
  </conditionalFormatting>
  <conditionalFormatting sqref="AR29">
    <cfRule type="cellIs" dxfId="466" priority="18" operator="equal">
      <formula>0</formula>
    </cfRule>
  </conditionalFormatting>
  <conditionalFormatting sqref="AQ26">
    <cfRule type="containsErrors" dxfId="465" priority="17">
      <formula>ISERROR(AQ26)</formula>
    </cfRule>
  </conditionalFormatting>
  <conditionalFormatting sqref="AQ28">
    <cfRule type="containsErrors" dxfId="464" priority="16">
      <formula>ISERROR(AQ28)</formula>
    </cfRule>
  </conditionalFormatting>
  <conditionalFormatting sqref="AQ30">
    <cfRule type="containsErrors" dxfId="463" priority="15">
      <formula>ISERROR(AQ30)</formula>
    </cfRule>
  </conditionalFormatting>
  <conditionalFormatting sqref="AR25">
    <cfRule type="cellIs" dxfId="462" priority="14" operator="equal">
      <formula>0</formula>
    </cfRule>
  </conditionalFormatting>
  <conditionalFormatting sqref="AR27">
    <cfRule type="cellIs" dxfId="461" priority="13" operator="equal">
      <formula>0</formula>
    </cfRule>
  </conditionalFormatting>
  <conditionalFormatting sqref="AR29">
    <cfRule type="cellIs" dxfId="460" priority="12" operator="equal">
      <formula>0</formula>
    </cfRule>
  </conditionalFormatting>
  <conditionalFormatting sqref="AQ26">
    <cfRule type="containsErrors" dxfId="459" priority="11">
      <formula>ISERROR(AQ26)</formula>
    </cfRule>
  </conditionalFormatting>
  <conditionalFormatting sqref="AQ28">
    <cfRule type="containsErrors" dxfId="458" priority="10">
      <formula>ISERROR(AQ28)</formula>
    </cfRule>
  </conditionalFormatting>
  <conditionalFormatting sqref="AQ30">
    <cfRule type="containsErrors" dxfId="457" priority="9">
      <formula>ISERROR(AQ30)</formula>
    </cfRule>
  </conditionalFormatting>
  <conditionalFormatting sqref="F8:F201">
    <cfRule type="expression" dxfId="456" priority="57">
      <formula>$D8=0</formula>
    </cfRule>
  </conditionalFormatting>
  <conditionalFormatting sqref="AT10:AV15 AZ15:BB15">
    <cfRule type="cellIs" dxfId="455" priority="6" stopIfTrue="1" operator="lessThanOrEqual">
      <formula>0</formula>
    </cfRule>
  </conditionalFormatting>
  <conditionalFormatting sqref="AT18:AV22 AT26:AV30">
    <cfRule type="cellIs" dxfId="454" priority="5" stopIfTrue="1" operator="lessThanOrEqual">
      <formula>0</formula>
    </cfRule>
  </conditionalFormatting>
  <conditionalFormatting sqref="AY26:BB30 AY18:BB22">
    <cfRule type="cellIs" dxfId="453" priority="4" stopIfTrue="1" operator="lessThanOrEqual">
      <formula>0</formula>
    </cfRule>
  </conditionalFormatting>
  <conditionalFormatting sqref="AR32 AR34 AR36">
    <cfRule type="cellIs" dxfId="452" priority="3" operator="equal">
      <formula>0</formula>
    </cfRule>
  </conditionalFormatting>
  <conditionalFormatting sqref="AQ33 AQ35 AQ37">
    <cfRule type="containsErrors" dxfId="451" priority="2">
      <formula>ISERROR(AQ33)</formula>
    </cfRule>
  </conditionalFormatting>
  <conditionalFormatting sqref="A8:P65536">
    <cfRule type="expression" dxfId="450" priority="44" stopIfTrue="1">
      <formula>OR($C8&lt;0,AND($C8=$Y8,$B8=$Y8))</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opLeftCell="A4" workbookViewId="0">
      <selection activeCell="Q24" sqref="Q24"/>
    </sheetView>
  </sheetViews>
  <sheetFormatPr defaultRowHeight="10.5" x14ac:dyDescent="0.15"/>
  <cols>
    <col min="1" max="1" width="10.7109375" customWidth="1"/>
    <col min="2" max="3" width="8.7109375" customWidth="1"/>
    <col min="4" max="5" width="8.7109375" style="149" customWidth="1"/>
    <col min="6" max="7" width="8.7109375" customWidth="1"/>
    <col min="8" max="8" width="2.7109375" customWidth="1"/>
    <col min="12" max="13" width="9.140625" style="149"/>
    <col min="16" max="16" width="3.28515625" customWidth="1"/>
  </cols>
  <sheetData>
    <row r="1" spans="1:15" ht="12" thickTop="1" thickBot="1" x14ac:dyDescent="0.2">
      <c r="A1" t="s">
        <v>45</v>
      </c>
      <c r="B1" s="287"/>
      <c r="C1" s="288"/>
    </row>
    <row r="2" spans="1:15" ht="12" thickTop="1" thickBot="1" x14ac:dyDescent="0.2"/>
    <row r="3" spans="1:15" ht="11.25" thickTop="1" x14ac:dyDescent="0.15">
      <c r="A3" s="64" t="s">
        <v>66</v>
      </c>
      <c r="B3" s="63"/>
      <c r="C3" s="63"/>
      <c r="D3" s="150"/>
      <c r="E3" s="150"/>
      <c r="F3" s="63"/>
      <c r="G3" s="71"/>
      <c r="I3" s="64" t="s">
        <v>66</v>
      </c>
      <c r="J3" s="63"/>
      <c r="K3" s="63"/>
      <c r="L3" s="150"/>
      <c r="M3" s="150"/>
      <c r="N3" s="63"/>
      <c r="O3" s="71"/>
    </row>
    <row r="4" spans="1:15" x14ac:dyDescent="0.15">
      <c r="A4" s="82"/>
      <c r="B4" s="298" t="s">
        <v>40</v>
      </c>
      <c r="C4" s="299"/>
      <c r="D4" s="301" t="s">
        <v>41</v>
      </c>
      <c r="E4" s="302"/>
      <c r="F4" s="298" t="s">
        <v>9</v>
      </c>
      <c r="G4" s="300"/>
      <c r="I4" s="82"/>
      <c r="J4" s="298" t="s">
        <v>40</v>
      </c>
      <c r="K4" s="299"/>
      <c r="L4" s="301" t="s">
        <v>41</v>
      </c>
      <c r="M4" s="302"/>
      <c r="N4" s="298" t="s">
        <v>9</v>
      </c>
      <c r="O4" s="300"/>
    </row>
    <row r="5" spans="1:15" x14ac:dyDescent="0.15">
      <c r="A5" s="289"/>
      <c r="B5" s="290"/>
      <c r="C5" s="290"/>
      <c r="D5" s="290"/>
      <c r="E5" s="290"/>
      <c r="F5" s="290"/>
      <c r="G5" s="291"/>
      <c r="H5" s="45"/>
      <c r="I5" s="61" t="s">
        <v>43</v>
      </c>
      <c r="J5" s="69"/>
      <c r="K5" s="69"/>
      <c r="L5" s="216"/>
      <c r="M5" s="216"/>
      <c r="N5" s="69"/>
      <c r="O5" s="44"/>
    </row>
    <row r="6" spans="1:15" x14ac:dyDescent="0.15">
      <c r="A6" s="292"/>
      <c r="B6" s="293"/>
      <c r="C6" s="293"/>
      <c r="D6" s="293"/>
      <c r="E6" s="293"/>
      <c r="F6" s="293"/>
      <c r="G6" s="294"/>
      <c r="I6" s="62" t="s">
        <v>24</v>
      </c>
      <c r="J6" s="97">
        <v>213</v>
      </c>
      <c r="K6" s="98" t="s">
        <v>42</v>
      </c>
      <c r="L6" s="96">
        <f>'E3'!AS26</f>
        <v>0</v>
      </c>
      <c r="M6" s="153" t="s">
        <v>42</v>
      </c>
      <c r="N6" s="96">
        <f>'E3'!AW26</f>
        <v>0</v>
      </c>
      <c r="O6" s="160" t="s">
        <v>42</v>
      </c>
    </row>
    <row r="7" spans="1:15" x14ac:dyDescent="0.15">
      <c r="A7" s="292"/>
      <c r="B7" s="293"/>
      <c r="C7" s="293"/>
      <c r="D7" s="293"/>
      <c r="E7" s="293"/>
      <c r="F7" s="293"/>
      <c r="G7" s="294"/>
      <c r="I7" s="62" t="s">
        <v>22</v>
      </c>
      <c r="J7" s="97">
        <v>187</v>
      </c>
      <c r="K7" s="98">
        <f>J6</f>
        <v>213</v>
      </c>
      <c r="L7" s="96">
        <f>'E3'!AS27</f>
        <v>0</v>
      </c>
      <c r="M7" s="154">
        <f>L6</f>
        <v>0</v>
      </c>
      <c r="N7" s="96">
        <f>'E3'!AW27</f>
        <v>0</v>
      </c>
      <c r="O7" s="161">
        <f>N6</f>
        <v>0</v>
      </c>
    </row>
    <row r="8" spans="1:15" x14ac:dyDescent="0.15">
      <c r="A8" s="292"/>
      <c r="B8" s="293"/>
      <c r="C8" s="293"/>
      <c r="D8" s="293"/>
      <c r="E8" s="293"/>
      <c r="F8" s="293"/>
      <c r="G8" s="294"/>
      <c r="I8" s="62" t="s">
        <v>23</v>
      </c>
      <c r="J8" s="97">
        <v>110</v>
      </c>
      <c r="K8" s="98">
        <f>J7</f>
        <v>187</v>
      </c>
      <c r="L8" s="96">
        <f>'E3'!AS28</f>
        <v>0</v>
      </c>
      <c r="M8" s="154">
        <f>L7</f>
        <v>0</v>
      </c>
      <c r="N8" s="96">
        <f>'E3'!AW28</f>
        <v>0</v>
      </c>
      <c r="O8" s="161">
        <f>N7</f>
        <v>0</v>
      </c>
    </row>
    <row r="9" spans="1:15" x14ac:dyDescent="0.15">
      <c r="A9" s="295"/>
      <c r="B9" s="296"/>
      <c r="C9" s="296"/>
      <c r="D9" s="296"/>
      <c r="E9" s="296"/>
      <c r="F9" s="296"/>
      <c r="G9" s="297"/>
      <c r="I9" s="45"/>
      <c r="J9" s="69"/>
      <c r="K9" s="69"/>
      <c r="L9" s="151"/>
      <c r="M9" s="151"/>
      <c r="N9" s="151"/>
      <c r="O9" s="161"/>
    </row>
    <row r="10" spans="1:15" x14ac:dyDescent="0.15">
      <c r="A10" s="61" t="s">
        <v>34</v>
      </c>
      <c r="B10" s="68"/>
      <c r="C10" s="70"/>
      <c r="D10" s="96"/>
      <c r="E10" s="156"/>
      <c r="F10" s="96"/>
      <c r="G10" s="161"/>
      <c r="I10" s="61" t="s">
        <v>44</v>
      </c>
      <c r="J10" s="68"/>
      <c r="K10" s="70"/>
      <c r="L10" s="96"/>
      <c r="M10" s="156"/>
      <c r="N10" s="96"/>
      <c r="O10" s="161"/>
    </row>
    <row r="11" spans="1:15" x14ac:dyDescent="0.15">
      <c r="A11" s="62" t="s">
        <v>24</v>
      </c>
      <c r="B11" s="97">
        <v>213</v>
      </c>
      <c r="C11" s="98" t="s">
        <v>42</v>
      </c>
      <c r="D11" s="96">
        <f>'M4'!AS26</f>
        <v>0</v>
      </c>
      <c r="E11" s="153" t="s">
        <v>42</v>
      </c>
      <c r="F11" s="96">
        <f>'M4'!AW26</f>
        <v>0</v>
      </c>
      <c r="G11" s="161" t="s">
        <v>42</v>
      </c>
      <c r="I11" s="62" t="s">
        <v>24</v>
      </c>
      <c r="J11" s="97">
        <v>213</v>
      </c>
      <c r="K11" s="98" t="s">
        <v>42</v>
      </c>
      <c r="L11" s="96">
        <f>'E3'!AS26</f>
        <v>0</v>
      </c>
      <c r="M11" s="153" t="s">
        <v>42</v>
      </c>
      <c r="N11" s="96">
        <f>'E4'!AW26</f>
        <v>0</v>
      </c>
      <c r="O11" s="161" t="s">
        <v>42</v>
      </c>
    </row>
    <row r="12" spans="1:15" x14ac:dyDescent="0.15">
      <c r="A12" s="62" t="s">
        <v>22</v>
      </c>
      <c r="B12" s="97">
        <v>187</v>
      </c>
      <c r="C12" s="98">
        <f>B11</f>
        <v>213</v>
      </c>
      <c r="D12" s="96">
        <f>'M4'!AS27</f>
        <v>0</v>
      </c>
      <c r="E12" s="154">
        <f>D11</f>
        <v>0</v>
      </c>
      <c r="F12" s="96">
        <f>'M4'!AW27</f>
        <v>0</v>
      </c>
      <c r="G12" s="161">
        <f>F11</f>
        <v>0</v>
      </c>
      <c r="I12" s="62" t="s">
        <v>22</v>
      </c>
      <c r="J12" s="97">
        <v>187</v>
      </c>
      <c r="K12" s="98">
        <f>J11</f>
        <v>213</v>
      </c>
      <c r="L12" s="96">
        <f>'E3'!AS27</f>
        <v>0</v>
      </c>
      <c r="M12" s="154">
        <f>L11</f>
        <v>0</v>
      </c>
      <c r="N12" s="96">
        <f>'E4'!AW27</f>
        <v>0</v>
      </c>
      <c r="O12" s="161">
        <f>N11</f>
        <v>0</v>
      </c>
    </row>
    <row r="13" spans="1:15" x14ac:dyDescent="0.15">
      <c r="A13" s="62" t="s">
        <v>23</v>
      </c>
      <c r="B13" s="97">
        <v>110</v>
      </c>
      <c r="C13" s="98">
        <f>B12</f>
        <v>187</v>
      </c>
      <c r="D13" s="96">
        <f>'M4'!AS28</f>
        <v>0</v>
      </c>
      <c r="E13" s="154">
        <f>D12</f>
        <v>0</v>
      </c>
      <c r="F13" s="96">
        <f>'M4'!AW28</f>
        <v>0</v>
      </c>
      <c r="G13" s="161">
        <f>F12</f>
        <v>0</v>
      </c>
      <c r="I13" s="62" t="s">
        <v>23</v>
      </c>
      <c r="J13" s="97">
        <v>110</v>
      </c>
      <c r="K13" s="98">
        <f>J12</f>
        <v>187</v>
      </c>
      <c r="L13" s="96">
        <f>'E3'!AS28</f>
        <v>0</v>
      </c>
      <c r="M13" s="154">
        <f>L12</f>
        <v>0</v>
      </c>
      <c r="N13" s="96">
        <f>'E4'!AW28</f>
        <v>0</v>
      </c>
      <c r="O13" s="161">
        <f>N12</f>
        <v>0</v>
      </c>
    </row>
    <row r="14" spans="1:15" x14ac:dyDescent="0.15">
      <c r="A14" s="45"/>
      <c r="B14" s="75"/>
      <c r="C14" s="76"/>
      <c r="D14" s="151"/>
      <c r="E14" s="155"/>
      <c r="F14" s="151"/>
      <c r="G14" s="161"/>
      <c r="H14" t="s">
        <v>21</v>
      </c>
      <c r="I14" s="45"/>
      <c r="J14" s="75"/>
      <c r="K14" s="75"/>
      <c r="L14" s="151"/>
      <c r="M14" s="151"/>
      <c r="N14" s="151"/>
      <c r="O14" s="161"/>
    </row>
    <row r="15" spans="1:15" x14ac:dyDescent="0.15">
      <c r="A15" s="61" t="s">
        <v>35</v>
      </c>
      <c r="B15" s="72"/>
      <c r="C15" s="74"/>
      <c r="D15" s="96"/>
      <c r="E15" s="156"/>
      <c r="F15" s="96"/>
      <c r="G15" s="161"/>
      <c r="I15" s="289"/>
      <c r="J15" s="290"/>
      <c r="K15" s="290"/>
      <c r="L15" s="290"/>
      <c r="M15" s="290"/>
      <c r="N15" s="290"/>
      <c r="O15" s="291"/>
    </row>
    <row r="16" spans="1:15" x14ac:dyDescent="0.15">
      <c r="A16" s="62" t="s">
        <v>24</v>
      </c>
      <c r="B16" s="97">
        <v>213</v>
      </c>
      <c r="C16" s="98" t="s">
        <v>42</v>
      </c>
      <c r="D16" s="96">
        <f>'M5'!AS26</f>
        <v>0</v>
      </c>
      <c r="E16" s="153" t="s">
        <v>42</v>
      </c>
      <c r="F16" s="96">
        <f>'M5'!AW26</f>
        <v>0</v>
      </c>
      <c r="G16" s="161" t="s">
        <v>42</v>
      </c>
      <c r="I16" s="292"/>
      <c r="J16" s="293"/>
      <c r="K16" s="293"/>
      <c r="L16" s="293"/>
      <c r="M16" s="293"/>
      <c r="N16" s="293"/>
      <c r="O16" s="294"/>
    </row>
    <row r="17" spans="1:16" x14ac:dyDescent="0.15">
      <c r="A17" s="62" t="s">
        <v>22</v>
      </c>
      <c r="B17" s="97">
        <v>187</v>
      </c>
      <c r="C17" s="98">
        <f>B16</f>
        <v>213</v>
      </c>
      <c r="D17" s="96">
        <f>'M5'!AS27</f>
        <v>0</v>
      </c>
      <c r="E17" s="154">
        <f>D16</f>
        <v>0</v>
      </c>
      <c r="F17" s="96">
        <f>'M5'!AW27</f>
        <v>0</v>
      </c>
      <c r="G17" s="161">
        <f>F16</f>
        <v>0</v>
      </c>
      <c r="I17" s="292"/>
      <c r="J17" s="293"/>
      <c r="K17" s="293"/>
      <c r="L17" s="293"/>
      <c r="M17" s="293"/>
      <c r="N17" s="293"/>
      <c r="O17" s="294"/>
    </row>
    <row r="18" spans="1:16" x14ac:dyDescent="0.15">
      <c r="A18" s="62" t="s">
        <v>23</v>
      </c>
      <c r="B18" s="97">
        <v>110</v>
      </c>
      <c r="C18" s="98">
        <f>B17</f>
        <v>187</v>
      </c>
      <c r="D18" s="96">
        <f>'M5'!AS28</f>
        <v>0</v>
      </c>
      <c r="E18" s="154">
        <f>D17</f>
        <v>0</v>
      </c>
      <c r="F18" s="96">
        <f>'M5'!AW28</f>
        <v>0</v>
      </c>
      <c r="G18" s="161">
        <f>F17</f>
        <v>0</v>
      </c>
      <c r="I18" s="292"/>
      <c r="J18" s="293"/>
      <c r="K18" s="293"/>
      <c r="L18" s="293"/>
      <c r="M18" s="293"/>
      <c r="N18" s="293"/>
      <c r="O18" s="294"/>
    </row>
    <row r="19" spans="1:16" x14ac:dyDescent="0.15">
      <c r="A19" s="45"/>
      <c r="B19" s="75"/>
      <c r="C19" s="76"/>
      <c r="D19" s="151"/>
      <c r="E19" s="155"/>
      <c r="F19" s="156"/>
      <c r="G19" s="161"/>
      <c r="I19" s="292"/>
      <c r="J19" s="293"/>
      <c r="K19" s="293"/>
      <c r="L19" s="293"/>
      <c r="M19" s="293"/>
      <c r="N19" s="293"/>
      <c r="O19" s="294"/>
    </row>
    <row r="20" spans="1:16" x14ac:dyDescent="0.15">
      <c r="A20" s="61" t="s">
        <v>36</v>
      </c>
      <c r="B20" s="72"/>
      <c r="C20" s="74"/>
      <c r="D20" s="96"/>
      <c r="E20" s="156"/>
      <c r="F20" s="96"/>
      <c r="G20" s="161"/>
      <c r="I20" s="292"/>
      <c r="J20" s="293"/>
      <c r="K20" s="293"/>
      <c r="L20" s="293"/>
      <c r="M20" s="293"/>
      <c r="N20" s="293"/>
      <c r="O20" s="294"/>
    </row>
    <row r="21" spans="1:16" x14ac:dyDescent="0.15">
      <c r="A21" s="62" t="s">
        <v>24</v>
      </c>
      <c r="B21" s="97">
        <v>213</v>
      </c>
      <c r="C21" s="98" t="s">
        <v>42</v>
      </c>
      <c r="D21" s="96">
        <f>'M6'!AS26</f>
        <v>0</v>
      </c>
      <c r="E21" s="153" t="s">
        <v>42</v>
      </c>
      <c r="F21" s="96">
        <f>'M6'!AW26</f>
        <v>0</v>
      </c>
      <c r="G21" s="161" t="s">
        <v>42</v>
      </c>
      <c r="I21" s="292"/>
      <c r="J21" s="293"/>
      <c r="K21" s="293"/>
      <c r="L21" s="293"/>
      <c r="M21" s="293"/>
      <c r="N21" s="293"/>
      <c r="O21" s="294"/>
    </row>
    <row r="22" spans="1:16" x14ac:dyDescent="0.15">
      <c r="A22" s="62" t="s">
        <v>22</v>
      </c>
      <c r="B22" s="97">
        <v>187</v>
      </c>
      <c r="C22" s="98">
        <f>B21</f>
        <v>213</v>
      </c>
      <c r="D22" s="96">
        <f>'M6'!AS27</f>
        <v>0</v>
      </c>
      <c r="E22" s="154">
        <f>D21</f>
        <v>0</v>
      </c>
      <c r="F22" s="96">
        <f>'M6'!AW27</f>
        <v>0</v>
      </c>
      <c r="G22" s="161">
        <f>F21</f>
        <v>0</v>
      </c>
      <c r="I22" s="292"/>
      <c r="J22" s="293"/>
      <c r="K22" s="293"/>
      <c r="L22" s="293"/>
      <c r="M22" s="293"/>
      <c r="N22" s="293"/>
      <c r="O22" s="294"/>
    </row>
    <row r="23" spans="1:16" x14ac:dyDescent="0.15">
      <c r="A23" s="62" t="s">
        <v>23</v>
      </c>
      <c r="B23" s="97">
        <v>110</v>
      </c>
      <c r="C23" s="98">
        <f>B22</f>
        <v>187</v>
      </c>
      <c r="D23" s="96">
        <f>'M6'!AS28</f>
        <v>0</v>
      </c>
      <c r="E23" s="154">
        <f>D22</f>
        <v>0</v>
      </c>
      <c r="F23" s="96">
        <f>'M6'!AW28</f>
        <v>0</v>
      </c>
      <c r="G23" s="161">
        <f>F22</f>
        <v>0</v>
      </c>
      <c r="I23" s="292"/>
      <c r="J23" s="293"/>
      <c r="K23" s="293"/>
      <c r="L23" s="293"/>
      <c r="M23" s="293"/>
      <c r="N23" s="293"/>
      <c r="O23" s="294"/>
    </row>
    <row r="24" spans="1:16" ht="11.25" thickBot="1" x14ac:dyDescent="0.2">
      <c r="A24" s="45"/>
      <c r="B24" s="75"/>
      <c r="C24" s="76"/>
      <c r="D24" s="151"/>
      <c r="E24" s="155"/>
      <c r="F24" s="156"/>
      <c r="G24" s="161"/>
      <c r="I24" s="292"/>
      <c r="J24" s="293"/>
      <c r="K24" s="293"/>
      <c r="L24" s="293"/>
      <c r="M24" s="293"/>
      <c r="N24" s="293"/>
      <c r="O24" s="294"/>
    </row>
    <row r="25" spans="1:16" ht="12" thickTop="1" thickBot="1" x14ac:dyDescent="0.2">
      <c r="A25" s="61" t="s">
        <v>37</v>
      </c>
      <c r="B25" s="72"/>
      <c r="C25" s="74"/>
      <c r="D25" s="96"/>
      <c r="E25" s="156"/>
      <c r="F25" s="96"/>
      <c r="G25" s="161"/>
      <c r="I25" s="217" t="s">
        <v>67</v>
      </c>
      <c r="J25" s="199"/>
      <c r="K25" s="199"/>
      <c r="L25" s="213"/>
      <c r="M25" s="213"/>
      <c r="N25" s="213"/>
      <c r="O25" s="218"/>
    </row>
    <row r="26" spans="1:16" ht="12" thickTop="1" thickBot="1" x14ac:dyDescent="0.2">
      <c r="A26" s="62" t="s">
        <v>24</v>
      </c>
      <c r="B26" s="97">
        <v>213</v>
      </c>
      <c r="C26" s="98" t="s">
        <v>42</v>
      </c>
      <c r="D26" s="96">
        <f>'M7'!AS26</f>
        <v>0</v>
      </c>
      <c r="E26" s="153" t="s">
        <v>42</v>
      </c>
      <c r="F26" s="96">
        <f>'M7'!AW26</f>
        <v>0</v>
      </c>
      <c r="G26" s="161" t="s">
        <v>42</v>
      </c>
      <c r="I26" s="219" t="s">
        <v>24</v>
      </c>
      <c r="J26" s="214">
        <v>213</v>
      </c>
      <c r="K26" s="215" t="s">
        <v>42</v>
      </c>
      <c r="L26" s="213" t="e">
        <f>#REF!</f>
        <v>#REF!</v>
      </c>
      <c r="M26" s="213" t="s">
        <v>42</v>
      </c>
      <c r="N26" s="213" t="e">
        <f>#REF!</f>
        <v>#REF!</v>
      </c>
      <c r="O26" s="218" t="s">
        <v>42</v>
      </c>
    </row>
    <row r="27" spans="1:16" ht="12" thickTop="1" thickBot="1" x14ac:dyDescent="0.2">
      <c r="A27" s="62" t="s">
        <v>22</v>
      </c>
      <c r="B27" s="97">
        <v>187</v>
      </c>
      <c r="C27" s="98">
        <f>B26</f>
        <v>213</v>
      </c>
      <c r="D27" s="96">
        <f>'M7'!AS27</f>
        <v>0</v>
      </c>
      <c r="E27" s="154">
        <f>D26</f>
        <v>0</v>
      </c>
      <c r="F27" s="96">
        <f>'M7'!AW27</f>
        <v>0</v>
      </c>
      <c r="G27" s="161">
        <f>F26</f>
        <v>0</v>
      </c>
      <c r="I27" s="219" t="s">
        <v>22</v>
      </c>
      <c r="J27" s="214">
        <v>187</v>
      </c>
      <c r="K27" s="215">
        <f>J26</f>
        <v>213</v>
      </c>
      <c r="L27" s="213" t="e">
        <f>#REF!</f>
        <v>#REF!</v>
      </c>
      <c r="M27" s="213" t="e">
        <f>L26</f>
        <v>#REF!</v>
      </c>
      <c r="N27" s="213" t="e">
        <f>#REF!</f>
        <v>#REF!</v>
      </c>
      <c r="O27" s="218" t="e">
        <f>N26</f>
        <v>#REF!</v>
      </c>
    </row>
    <row r="28" spans="1:16" ht="12" thickTop="1" thickBot="1" x14ac:dyDescent="0.2">
      <c r="A28" s="62" t="s">
        <v>23</v>
      </c>
      <c r="B28" s="97">
        <v>110</v>
      </c>
      <c r="C28" s="98">
        <f>B27</f>
        <v>187</v>
      </c>
      <c r="D28" s="96">
        <f>'M7'!AS28</f>
        <v>0</v>
      </c>
      <c r="E28" s="154">
        <f>D27</f>
        <v>0</v>
      </c>
      <c r="F28" s="96">
        <f>'M7'!AW28</f>
        <v>0</v>
      </c>
      <c r="G28" s="161">
        <f>F27</f>
        <v>0</v>
      </c>
      <c r="I28" s="219" t="s">
        <v>23</v>
      </c>
      <c r="J28" s="214">
        <v>110</v>
      </c>
      <c r="K28" s="215">
        <f>J27</f>
        <v>187</v>
      </c>
      <c r="L28" s="213" t="e">
        <f>#REF!</f>
        <v>#REF!</v>
      </c>
      <c r="M28" s="213" t="e">
        <f>L27</f>
        <v>#REF!</v>
      </c>
      <c r="N28" s="213" t="e">
        <f>#REF!</f>
        <v>#REF!</v>
      </c>
      <c r="O28" s="218" t="e">
        <f>N27</f>
        <v>#REF!</v>
      </c>
    </row>
    <row r="29" spans="1:16" ht="12" thickTop="1" thickBot="1" x14ac:dyDescent="0.2">
      <c r="A29" s="45"/>
      <c r="B29" s="75"/>
      <c r="C29" s="76"/>
      <c r="D29" s="151"/>
      <c r="E29" s="155"/>
      <c r="F29" s="151"/>
      <c r="G29" s="161"/>
      <c r="I29" s="220"/>
      <c r="J29" s="199"/>
      <c r="K29" s="199"/>
      <c r="L29" s="213"/>
      <c r="M29" s="213"/>
      <c r="N29" s="199"/>
      <c r="O29" s="209"/>
    </row>
    <row r="30" spans="1:16" ht="12" thickTop="1" thickBot="1" x14ac:dyDescent="0.2">
      <c r="A30" s="61" t="s">
        <v>38</v>
      </c>
      <c r="B30" s="72"/>
      <c r="C30" s="74"/>
      <c r="D30" s="96"/>
      <c r="E30" s="156"/>
      <c r="F30" s="96"/>
      <c r="G30" s="161"/>
      <c r="H30" s="45"/>
      <c r="I30" s="217"/>
      <c r="J30" s="199"/>
      <c r="K30" s="199"/>
      <c r="L30" s="213"/>
      <c r="M30" s="213"/>
      <c r="N30" s="199"/>
      <c r="O30" s="209"/>
      <c r="P30" s="69"/>
    </row>
    <row r="31" spans="1:16" ht="12" thickTop="1" thickBot="1" x14ac:dyDescent="0.2">
      <c r="A31" s="62" t="s">
        <v>24</v>
      </c>
      <c r="B31" s="97">
        <v>213</v>
      </c>
      <c r="C31" s="98" t="s">
        <v>42</v>
      </c>
      <c r="D31" s="96">
        <f>'M8'!AS26</f>
        <v>0</v>
      </c>
      <c r="E31" s="153" t="s">
        <v>42</v>
      </c>
      <c r="F31" s="96">
        <f>'M8'!AW26</f>
        <v>0</v>
      </c>
      <c r="G31" s="161" t="s">
        <v>42</v>
      </c>
      <c r="H31" s="45"/>
      <c r="I31" s="219"/>
      <c r="J31" s="199"/>
      <c r="K31" s="199"/>
      <c r="L31" s="213"/>
      <c r="M31" s="213"/>
      <c r="N31" s="199"/>
      <c r="O31" s="209"/>
    </row>
    <row r="32" spans="1:16" ht="12" thickTop="1" thickBot="1" x14ac:dyDescent="0.2">
      <c r="A32" s="62" t="s">
        <v>22</v>
      </c>
      <c r="B32" s="97">
        <v>187</v>
      </c>
      <c r="C32" s="98">
        <f>B31</f>
        <v>213</v>
      </c>
      <c r="D32" s="96">
        <f>'M8'!AS27</f>
        <v>0</v>
      </c>
      <c r="E32" s="154">
        <f>D31</f>
        <v>0</v>
      </c>
      <c r="F32" s="96">
        <f>'M8'!AW27</f>
        <v>0</v>
      </c>
      <c r="G32" s="161">
        <f>F31</f>
        <v>0</v>
      </c>
      <c r="H32" s="45"/>
      <c r="I32" s="219"/>
      <c r="J32" s="199"/>
      <c r="K32" s="199"/>
      <c r="L32" s="213"/>
      <c r="M32" s="213"/>
      <c r="N32" s="199"/>
      <c r="O32" s="209"/>
    </row>
    <row r="33" spans="1:15" ht="12" thickTop="1" thickBot="1" x14ac:dyDescent="0.2">
      <c r="A33" s="62" t="s">
        <v>23</v>
      </c>
      <c r="B33" s="97">
        <v>110</v>
      </c>
      <c r="C33" s="98">
        <f>B32</f>
        <v>187</v>
      </c>
      <c r="D33" s="96">
        <f>'M8'!AS28</f>
        <v>0</v>
      </c>
      <c r="E33" s="154">
        <f>D32</f>
        <v>0</v>
      </c>
      <c r="F33" s="96">
        <f>'M8'!AW28</f>
        <v>0</v>
      </c>
      <c r="G33" s="162">
        <f>F32</f>
        <v>0</v>
      </c>
      <c r="H33" s="45"/>
      <c r="I33" s="219"/>
      <c r="J33" s="199"/>
      <c r="K33" s="199"/>
      <c r="L33" s="213"/>
      <c r="M33" s="213"/>
      <c r="N33" s="199"/>
      <c r="O33" s="209"/>
    </row>
    <row r="34" spans="1:15" ht="12" thickTop="1" thickBot="1" x14ac:dyDescent="0.2">
      <c r="A34" s="59"/>
      <c r="B34" s="58"/>
      <c r="C34" s="58"/>
      <c r="D34" s="152"/>
      <c r="E34" s="152"/>
      <c r="F34" s="58"/>
      <c r="G34" s="60"/>
      <c r="I34" s="221"/>
      <c r="J34" s="222"/>
      <c r="K34" s="222"/>
      <c r="L34" s="223"/>
      <c r="M34" s="223"/>
      <c r="N34" s="222"/>
      <c r="O34" s="224"/>
    </row>
    <row r="35" spans="1:15" ht="11.25" thickTop="1" x14ac:dyDescent="0.15"/>
    <row r="37" spans="1:15" ht="11.25" thickBot="1" x14ac:dyDescent="0.2"/>
    <row r="38" spans="1:15" ht="11.25" x14ac:dyDescent="0.2">
      <c r="M38" s="124" t="s">
        <v>60</v>
      </c>
      <c r="N38" s="125" t="s">
        <v>47</v>
      </c>
      <c r="O38" s="126"/>
    </row>
    <row r="39" spans="1:15" ht="11.25" x14ac:dyDescent="0.2">
      <c r="M39" s="127">
        <v>170</v>
      </c>
      <c r="N39" s="128" t="s">
        <v>47</v>
      </c>
      <c r="O39" s="129"/>
    </row>
    <row r="40" spans="1:15" ht="11.25" x14ac:dyDescent="0.2">
      <c r="M40" s="127">
        <v>171.11111111111111</v>
      </c>
      <c r="N40" s="121" t="s">
        <v>48</v>
      </c>
      <c r="O40" s="130"/>
    </row>
    <row r="41" spans="1:15" ht="12" thickBot="1" x14ac:dyDescent="0.25">
      <c r="M41" s="131">
        <v>174.44444444444446</v>
      </c>
      <c r="N41" s="121" t="s">
        <v>48</v>
      </c>
      <c r="O41" s="130"/>
    </row>
    <row r="42" spans="1:15" ht="11.25" x14ac:dyDescent="0.2">
      <c r="M42" s="127">
        <v>175.55555555555554</v>
      </c>
      <c r="N42" s="121" t="s">
        <v>49</v>
      </c>
      <c r="O42" s="130"/>
    </row>
    <row r="43" spans="1:15" ht="11.25" x14ac:dyDescent="0.2">
      <c r="M43" s="127">
        <v>177.77777777777777</v>
      </c>
      <c r="N43" s="121" t="s">
        <v>49</v>
      </c>
      <c r="O43" s="130"/>
    </row>
    <row r="44" spans="1:15" ht="11.25" x14ac:dyDescent="0.2">
      <c r="M44" s="127">
        <v>178.88888888888889</v>
      </c>
      <c r="N44" s="121" t="s">
        <v>50</v>
      </c>
      <c r="O44" s="130"/>
    </row>
    <row r="45" spans="1:15" ht="11.25" x14ac:dyDescent="0.2">
      <c r="M45" s="132">
        <v>180</v>
      </c>
      <c r="N45" s="121" t="s">
        <v>50</v>
      </c>
      <c r="O45" s="130"/>
    </row>
    <row r="46" spans="1:15" ht="11.25" x14ac:dyDescent="0.2">
      <c r="M46" s="132">
        <v>186.47058823529412</v>
      </c>
      <c r="N46" s="121" t="s">
        <v>50</v>
      </c>
      <c r="O46" s="130"/>
    </row>
    <row r="47" spans="1:15" ht="11.25" x14ac:dyDescent="0.2">
      <c r="M47" s="133">
        <v>187.64705882352942</v>
      </c>
      <c r="N47" s="121" t="s">
        <v>50</v>
      </c>
      <c r="O47" s="130"/>
    </row>
    <row r="48" spans="1:15" ht="11.25" x14ac:dyDescent="0.2">
      <c r="M48" s="133">
        <v>188.8235294117647</v>
      </c>
      <c r="N48" s="121" t="s">
        <v>50</v>
      </c>
      <c r="O48" s="130"/>
    </row>
    <row r="49" spans="13:15" ht="11.25" x14ac:dyDescent="0.2">
      <c r="M49" s="133">
        <v>190</v>
      </c>
      <c r="N49" s="122" t="s">
        <v>51</v>
      </c>
      <c r="O49" s="134"/>
    </row>
    <row r="50" spans="13:15" ht="12" thickBot="1" x14ac:dyDescent="0.25">
      <c r="M50" s="135">
        <v>193.52941176470588</v>
      </c>
      <c r="N50" s="122" t="s">
        <v>51</v>
      </c>
      <c r="O50" s="134"/>
    </row>
    <row r="51" spans="13:15" ht="11.25" x14ac:dyDescent="0.2">
      <c r="M51" s="133">
        <v>194.70588235294119</v>
      </c>
      <c r="N51" s="122" t="s">
        <v>52</v>
      </c>
      <c r="O51" s="134"/>
    </row>
    <row r="52" spans="13:15" ht="11.25" x14ac:dyDescent="0.2">
      <c r="M52" s="136">
        <v>195.88235294117646</v>
      </c>
      <c r="N52" s="122" t="s">
        <v>52</v>
      </c>
      <c r="O52" s="134"/>
    </row>
    <row r="53" spans="13:15" ht="11.25" x14ac:dyDescent="0.2">
      <c r="M53" s="136">
        <v>197.05882352941177</v>
      </c>
      <c r="N53" s="122" t="s">
        <v>53</v>
      </c>
      <c r="O53" s="134"/>
    </row>
    <row r="54" spans="13:15" ht="11.25" x14ac:dyDescent="0.2">
      <c r="M54" s="136">
        <v>198.23529411764707</v>
      </c>
      <c r="N54" s="123" t="s">
        <v>54</v>
      </c>
      <c r="O54" s="137"/>
    </row>
    <row r="55" spans="13:15" ht="12" thickBot="1" x14ac:dyDescent="0.25">
      <c r="M55" s="138">
        <v>201.66666666666666</v>
      </c>
      <c r="N55" s="123" t="s">
        <v>54</v>
      </c>
      <c r="O55" s="137"/>
    </row>
    <row r="56" spans="13:15" ht="11.25" x14ac:dyDescent="0.2">
      <c r="M56" s="136">
        <v>202.77777777777777</v>
      </c>
      <c r="N56" s="123" t="s">
        <v>55</v>
      </c>
      <c r="O56" s="137"/>
    </row>
    <row r="57" spans="13:15" ht="11.25" x14ac:dyDescent="0.2">
      <c r="M57" s="139">
        <v>205</v>
      </c>
      <c r="N57" s="123" t="s">
        <v>55</v>
      </c>
      <c r="O57" s="137"/>
    </row>
    <row r="58" spans="13:15" ht="11.25" x14ac:dyDescent="0.2">
      <c r="M58" s="139">
        <v>206.11111111111111</v>
      </c>
      <c r="N58" s="123" t="s">
        <v>56</v>
      </c>
      <c r="O58" s="137"/>
    </row>
    <row r="59" spans="13:15" ht="11.25" x14ac:dyDescent="0.2">
      <c r="M59" s="139">
        <v>207.22222222222223</v>
      </c>
      <c r="N59" s="123" t="s">
        <v>56</v>
      </c>
      <c r="O59" s="137"/>
    </row>
    <row r="60" spans="13:15" ht="11.25" x14ac:dyDescent="0.2">
      <c r="M60" s="139">
        <v>208.33333333333334</v>
      </c>
      <c r="N60" s="140" t="s">
        <v>57</v>
      </c>
      <c r="O60" s="141"/>
    </row>
    <row r="61" spans="13:15" ht="12" thickBot="1" x14ac:dyDescent="0.25">
      <c r="M61" s="142">
        <v>211.66666666666666</v>
      </c>
      <c r="N61" s="140" t="s">
        <v>57</v>
      </c>
      <c r="O61" s="141"/>
    </row>
    <row r="62" spans="13:15" ht="11.25" x14ac:dyDescent="0.2">
      <c r="M62" s="143">
        <v>212.77777777777777</v>
      </c>
      <c r="N62" s="140" t="s">
        <v>58</v>
      </c>
      <c r="O62" s="141"/>
    </row>
    <row r="63" spans="13:15" ht="11.25" x14ac:dyDescent="0.2">
      <c r="M63" s="143">
        <v>213.88888888888889</v>
      </c>
      <c r="N63" s="140" t="s">
        <v>58</v>
      </c>
      <c r="O63" s="141"/>
    </row>
    <row r="64" spans="13:15" ht="11.25" x14ac:dyDescent="0.2">
      <c r="M64" s="143">
        <v>215</v>
      </c>
      <c r="N64" s="140" t="s">
        <v>58</v>
      </c>
      <c r="O64" s="141"/>
    </row>
    <row r="65" spans="13:15" ht="11.25" x14ac:dyDescent="0.2">
      <c r="M65" s="143">
        <v>216.11111111111111</v>
      </c>
      <c r="N65" s="140" t="s">
        <v>59</v>
      </c>
      <c r="O65" s="141"/>
    </row>
    <row r="66" spans="13:15" ht="11.25" x14ac:dyDescent="0.2">
      <c r="M66" s="143">
        <v>219.44444444444446</v>
      </c>
      <c r="N66" s="140" t="s">
        <v>59</v>
      </c>
      <c r="O66" s="141"/>
    </row>
    <row r="67" spans="13:15" ht="11.25" x14ac:dyDescent="0.2">
      <c r="M67" s="144">
        <v>220.55555555555554</v>
      </c>
      <c r="N67" s="140" t="s">
        <v>59</v>
      </c>
      <c r="O67" s="141"/>
    </row>
    <row r="68" spans="13:15" ht="12" thickBot="1" x14ac:dyDescent="0.25">
      <c r="M68" s="145" t="s">
        <v>61</v>
      </c>
      <c r="N68" s="146" t="s">
        <v>59</v>
      </c>
      <c r="O68" s="147"/>
    </row>
  </sheetData>
  <sheetProtection sheet="1" objects="1" scenarios="1"/>
  <mergeCells count="9">
    <mergeCell ref="B1:C1"/>
    <mergeCell ref="A5:G9"/>
    <mergeCell ref="I15:O24"/>
    <mergeCell ref="N4:O4"/>
    <mergeCell ref="L4:M4"/>
    <mergeCell ref="J4:K4"/>
    <mergeCell ref="F4:G4"/>
    <mergeCell ref="D4:E4"/>
    <mergeCell ref="B4:C4"/>
  </mergeCells>
  <conditionalFormatting sqref="E10 E14:E15 E19:E20 E24:E25 E29:E30 D10:D33">
    <cfRule type="cellIs" dxfId="21" priority="5" operator="equal">
      <formula>0</formula>
    </cfRule>
    <cfRule type="cellIs" dxfId="20" priority="6" operator="lessThan">
      <formula>$B10</formula>
    </cfRule>
    <cfRule type="expression" dxfId="19" priority="7">
      <formula>$F10=0</formula>
    </cfRule>
    <cfRule type="cellIs" dxfId="18" priority="8" operator="greaterThanOrEqual">
      <formula>$F10</formula>
    </cfRule>
  </conditionalFormatting>
  <conditionalFormatting sqref="M9:M10 M14 M25 M29:M30 L25:L33 L6:L14">
    <cfRule type="cellIs" dxfId="17" priority="1" operator="equal">
      <formula>0</formula>
    </cfRule>
    <cfRule type="cellIs" dxfId="16" priority="2" operator="lessThan">
      <formula>$J6</formula>
    </cfRule>
    <cfRule type="expression" dxfId="15" priority="3">
      <formula>$N6=0</formula>
    </cfRule>
    <cfRule type="cellIs" dxfId="14" priority="4" operator="greaterThanOrEqual">
      <formula>$N6</formula>
    </cfRule>
  </conditionalFormatting>
  <pageMargins left="0.7" right="0.7" top="0.75" bottom="0.75" header="0.3" footer="0.3"/>
  <pageSetup paperSize="9" orientation="landscape" r:id="rId1"/>
  <rowBreaks count="1" manualBreakCount="1">
    <brk id="3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0"/>
  <sheetViews>
    <sheetView topLeftCell="A200" workbookViewId="0">
      <selection activeCell="C217" sqref="C217:D340"/>
    </sheetView>
  </sheetViews>
  <sheetFormatPr defaultRowHeight="10.5" x14ac:dyDescent="0.15"/>
  <cols>
    <col min="10" max="10" width="13.28515625" customWidth="1"/>
    <col min="11" max="11" width="3.85546875" customWidth="1"/>
    <col min="12" max="12" width="4" customWidth="1"/>
    <col min="13" max="13" width="3.5703125" customWidth="1"/>
    <col min="14" max="14" width="3.140625" customWidth="1"/>
  </cols>
  <sheetData>
    <row r="1" spans="1:10" ht="15" x14ac:dyDescent="0.2">
      <c r="A1" s="168" t="s">
        <v>46</v>
      </c>
      <c r="B1" s="169" t="s">
        <v>43</v>
      </c>
      <c r="C1" s="170" t="s">
        <v>34</v>
      </c>
      <c r="D1" s="169" t="s">
        <v>44</v>
      </c>
      <c r="E1" s="170" t="s">
        <v>35</v>
      </c>
      <c r="F1" s="169" t="s">
        <v>36</v>
      </c>
      <c r="G1" s="170" t="s">
        <v>37</v>
      </c>
      <c r="H1" s="170" t="s">
        <v>67</v>
      </c>
      <c r="I1" s="170" t="s">
        <v>38</v>
      </c>
      <c r="J1" s="170"/>
    </row>
    <row r="2" spans="1:10" ht="15" x14ac:dyDescent="0.2">
      <c r="A2" s="171">
        <v>-86</v>
      </c>
      <c r="B2" s="253"/>
      <c r="C2" s="172">
        <v>110</v>
      </c>
      <c r="D2" s="259">
        <v>110</v>
      </c>
      <c r="E2" s="172">
        <v>110</v>
      </c>
      <c r="F2" s="172">
        <v>110</v>
      </c>
      <c r="G2" s="172">
        <v>110</v>
      </c>
      <c r="H2" s="172">
        <v>110</v>
      </c>
      <c r="I2" s="172">
        <v>110</v>
      </c>
      <c r="J2" s="178"/>
    </row>
    <row r="3" spans="1:10" ht="15" x14ac:dyDescent="0.2">
      <c r="A3" s="171">
        <v>-85</v>
      </c>
      <c r="B3" s="253"/>
      <c r="C3" s="172">
        <v>110</v>
      </c>
      <c r="D3" s="259">
        <v>110</v>
      </c>
      <c r="E3" s="172">
        <v>110</v>
      </c>
      <c r="F3" s="172">
        <v>110</v>
      </c>
      <c r="G3" s="172">
        <v>110</v>
      </c>
      <c r="H3" s="172">
        <v>110</v>
      </c>
      <c r="I3" s="172">
        <v>110</v>
      </c>
      <c r="J3" s="178"/>
    </row>
    <row r="4" spans="1:10" ht="15" x14ac:dyDescent="0.2">
      <c r="A4" s="171">
        <v>-84</v>
      </c>
      <c r="B4" s="253"/>
      <c r="C4" s="172">
        <v>110</v>
      </c>
      <c r="D4" s="259">
        <v>110</v>
      </c>
      <c r="E4" s="172">
        <v>110</v>
      </c>
      <c r="F4" s="172">
        <v>110</v>
      </c>
      <c r="G4" s="172">
        <v>110</v>
      </c>
      <c r="H4" s="172">
        <v>110</v>
      </c>
      <c r="I4" s="172">
        <v>110</v>
      </c>
      <c r="J4" s="178"/>
    </row>
    <row r="5" spans="1:10" ht="15" x14ac:dyDescent="0.2">
      <c r="A5" s="171">
        <v>-83</v>
      </c>
      <c r="B5" s="253"/>
      <c r="C5" s="172">
        <v>110</v>
      </c>
      <c r="D5" s="259">
        <v>110</v>
      </c>
      <c r="E5" s="172">
        <v>110</v>
      </c>
      <c r="F5" s="172">
        <v>110</v>
      </c>
      <c r="G5" s="172">
        <v>110</v>
      </c>
      <c r="H5" s="172">
        <v>110</v>
      </c>
      <c r="I5" s="172">
        <v>110</v>
      </c>
      <c r="J5" s="178"/>
    </row>
    <row r="6" spans="1:10" ht="15" x14ac:dyDescent="0.2">
      <c r="A6" s="171">
        <v>-82</v>
      </c>
      <c r="B6" s="253"/>
      <c r="C6" s="172">
        <v>110</v>
      </c>
      <c r="D6" s="259">
        <v>110</v>
      </c>
      <c r="E6" s="172">
        <v>110</v>
      </c>
      <c r="F6" s="172">
        <v>110</v>
      </c>
      <c r="G6" s="172">
        <v>110</v>
      </c>
      <c r="H6" s="172">
        <v>110</v>
      </c>
      <c r="I6" s="172">
        <v>110</v>
      </c>
      <c r="J6" s="178"/>
    </row>
    <row r="7" spans="1:10" ht="15" x14ac:dyDescent="0.2">
      <c r="A7" s="171">
        <v>-81</v>
      </c>
      <c r="B7" s="253"/>
      <c r="C7" s="172">
        <v>110</v>
      </c>
      <c r="D7" s="259">
        <v>110</v>
      </c>
      <c r="E7" s="172">
        <v>110</v>
      </c>
      <c r="F7" s="172">
        <v>110</v>
      </c>
      <c r="G7" s="172">
        <v>110</v>
      </c>
      <c r="H7" s="172">
        <v>110</v>
      </c>
      <c r="I7" s="172">
        <v>110</v>
      </c>
      <c r="J7" s="178"/>
    </row>
    <row r="8" spans="1:10" ht="15" x14ac:dyDescent="0.2">
      <c r="A8" s="171">
        <v>-80</v>
      </c>
      <c r="B8" s="253"/>
      <c r="C8" s="172">
        <v>110</v>
      </c>
      <c r="D8" s="259">
        <v>110</v>
      </c>
      <c r="E8" s="172">
        <v>110</v>
      </c>
      <c r="F8" s="172">
        <v>110</v>
      </c>
      <c r="G8" s="172">
        <v>110</v>
      </c>
      <c r="H8" s="172">
        <v>110</v>
      </c>
      <c r="I8" s="172">
        <v>110</v>
      </c>
      <c r="J8" s="178"/>
    </row>
    <row r="9" spans="1:10" ht="15" x14ac:dyDescent="0.2">
      <c r="A9" s="171">
        <v>-79</v>
      </c>
      <c r="B9" s="253"/>
      <c r="C9" s="172">
        <v>110</v>
      </c>
      <c r="D9" s="259">
        <v>110</v>
      </c>
      <c r="E9" s="172">
        <v>110</v>
      </c>
      <c r="F9" s="172">
        <v>110</v>
      </c>
      <c r="G9" s="172">
        <v>110</v>
      </c>
      <c r="H9" s="172">
        <v>110</v>
      </c>
      <c r="I9" s="172">
        <v>110</v>
      </c>
      <c r="J9" s="178"/>
    </row>
    <row r="10" spans="1:10" ht="15" x14ac:dyDescent="0.2">
      <c r="A10" s="171">
        <v>-78</v>
      </c>
      <c r="B10" s="253"/>
      <c r="C10" s="172">
        <v>110</v>
      </c>
      <c r="D10" s="259">
        <v>110</v>
      </c>
      <c r="E10" s="172">
        <v>110</v>
      </c>
      <c r="F10" s="172">
        <v>110</v>
      </c>
      <c r="G10" s="172">
        <v>110</v>
      </c>
      <c r="H10" s="172">
        <v>110</v>
      </c>
      <c r="I10" s="172">
        <v>110</v>
      </c>
      <c r="J10" s="178"/>
    </row>
    <row r="11" spans="1:10" ht="15" x14ac:dyDescent="0.2">
      <c r="A11" s="171">
        <v>-77</v>
      </c>
      <c r="B11" s="253"/>
      <c r="C11" s="172">
        <v>110</v>
      </c>
      <c r="D11" s="259">
        <v>110</v>
      </c>
      <c r="E11" s="172">
        <v>110</v>
      </c>
      <c r="F11" s="172">
        <v>110</v>
      </c>
      <c r="G11" s="172">
        <v>110</v>
      </c>
      <c r="H11" s="172">
        <v>110</v>
      </c>
      <c r="I11" s="172">
        <v>110</v>
      </c>
      <c r="J11" s="178"/>
    </row>
    <row r="12" spans="1:10" ht="15" x14ac:dyDescent="0.2">
      <c r="A12" s="171">
        <v>-76</v>
      </c>
      <c r="B12" s="253"/>
      <c r="C12" s="172">
        <v>110</v>
      </c>
      <c r="D12" s="259">
        <v>110</v>
      </c>
      <c r="E12" s="172">
        <v>110</v>
      </c>
      <c r="F12" s="172">
        <v>110</v>
      </c>
      <c r="G12" s="172">
        <v>110</v>
      </c>
      <c r="H12" s="172">
        <v>110</v>
      </c>
      <c r="I12" s="172">
        <v>110</v>
      </c>
      <c r="J12" s="178"/>
    </row>
    <row r="13" spans="1:10" ht="15" x14ac:dyDescent="0.2">
      <c r="A13" s="171">
        <v>-75</v>
      </c>
      <c r="B13" s="253"/>
      <c r="C13" s="172">
        <v>110</v>
      </c>
      <c r="D13" s="259">
        <v>110</v>
      </c>
      <c r="E13" s="172">
        <v>110</v>
      </c>
      <c r="F13" s="172">
        <v>110</v>
      </c>
      <c r="G13" s="172">
        <v>110</v>
      </c>
      <c r="H13" s="172">
        <v>110</v>
      </c>
      <c r="I13" s="172">
        <v>110</v>
      </c>
      <c r="J13" s="178"/>
    </row>
    <row r="14" spans="1:10" ht="15" x14ac:dyDescent="0.2">
      <c r="A14" s="171">
        <v>-74</v>
      </c>
      <c r="B14" s="253"/>
      <c r="C14" s="172">
        <v>110</v>
      </c>
      <c r="D14" s="259">
        <v>110</v>
      </c>
      <c r="E14" s="172">
        <v>110</v>
      </c>
      <c r="F14" s="172">
        <v>110</v>
      </c>
      <c r="G14" s="172">
        <v>110</v>
      </c>
      <c r="H14" s="172">
        <v>110</v>
      </c>
      <c r="I14" s="172">
        <v>110</v>
      </c>
      <c r="J14" s="178"/>
    </row>
    <row r="15" spans="1:10" ht="15" x14ac:dyDescent="0.2">
      <c r="A15" s="171">
        <v>-73</v>
      </c>
      <c r="B15" s="253"/>
      <c r="C15" s="172">
        <v>110</v>
      </c>
      <c r="D15" s="259">
        <v>110</v>
      </c>
      <c r="E15" s="172">
        <v>110</v>
      </c>
      <c r="F15" s="172">
        <v>110</v>
      </c>
      <c r="G15" s="172">
        <v>110</v>
      </c>
      <c r="H15" s="172">
        <v>110</v>
      </c>
      <c r="I15" s="172">
        <v>110</v>
      </c>
      <c r="J15" s="178"/>
    </row>
    <row r="16" spans="1:10" ht="15" x14ac:dyDescent="0.2">
      <c r="A16" s="171">
        <v>-72</v>
      </c>
      <c r="B16" s="253"/>
      <c r="C16" s="172">
        <v>110</v>
      </c>
      <c r="D16" s="259">
        <v>110</v>
      </c>
      <c r="E16" s="172">
        <v>110</v>
      </c>
      <c r="F16" s="172">
        <v>110</v>
      </c>
      <c r="G16" s="172">
        <v>110</v>
      </c>
      <c r="H16" s="172">
        <v>110</v>
      </c>
      <c r="I16" s="172">
        <v>110</v>
      </c>
      <c r="J16" s="178"/>
    </row>
    <row r="17" spans="1:10" ht="15" x14ac:dyDescent="0.2">
      <c r="A17" s="171">
        <v>-71</v>
      </c>
      <c r="B17" s="253"/>
      <c r="C17" s="172">
        <v>110</v>
      </c>
      <c r="D17" s="259">
        <v>110</v>
      </c>
      <c r="E17" s="172">
        <v>110</v>
      </c>
      <c r="F17" s="172">
        <v>110</v>
      </c>
      <c r="G17" s="172">
        <v>110</v>
      </c>
      <c r="H17" s="172">
        <v>110</v>
      </c>
      <c r="I17" s="172">
        <v>110</v>
      </c>
      <c r="J17" s="178"/>
    </row>
    <row r="18" spans="1:10" ht="15" x14ac:dyDescent="0.2">
      <c r="A18" s="171">
        <v>-70</v>
      </c>
      <c r="B18" s="253"/>
      <c r="C18" s="172">
        <v>111</v>
      </c>
      <c r="D18" s="259">
        <v>110</v>
      </c>
      <c r="E18" s="172">
        <v>110</v>
      </c>
      <c r="F18" s="172">
        <v>110</v>
      </c>
      <c r="G18" s="172">
        <v>110</v>
      </c>
      <c r="H18" s="172">
        <v>110</v>
      </c>
      <c r="I18" s="172">
        <v>110</v>
      </c>
      <c r="J18" s="178"/>
    </row>
    <row r="19" spans="1:10" ht="15" x14ac:dyDescent="0.2">
      <c r="A19" s="171">
        <v>-69</v>
      </c>
      <c r="B19" s="253"/>
      <c r="C19" s="172">
        <v>112</v>
      </c>
      <c r="D19" s="259">
        <v>110</v>
      </c>
      <c r="E19" s="172">
        <v>110</v>
      </c>
      <c r="F19" s="172">
        <v>110</v>
      </c>
      <c r="G19" s="172">
        <v>110</v>
      </c>
      <c r="H19" s="172">
        <v>110</v>
      </c>
      <c r="I19" s="172">
        <v>110</v>
      </c>
      <c r="J19" s="178"/>
    </row>
    <row r="20" spans="1:10" ht="15" x14ac:dyDescent="0.2">
      <c r="A20" s="171">
        <v>-68</v>
      </c>
      <c r="B20" s="253"/>
      <c r="C20" s="172">
        <v>113</v>
      </c>
      <c r="D20" s="259">
        <v>110</v>
      </c>
      <c r="E20" s="172">
        <v>110</v>
      </c>
      <c r="F20" s="172">
        <v>110</v>
      </c>
      <c r="G20" s="172">
        <v>110</v>
      </c>
      <c r="H20" s="172">
        <v>110</v>
      </c>
      <c r="I20" s="172">
        <v>110</v>
      </c>
      <c r="J20" s="178"/>
    </row>
    <row r="21" spans="1:10" ht="15" x14ac:dyDescent="0.2">
      <c r="A21" s="171">
        <v>-67</v>
      </c>
      <c r="B21" s="253"/>
      <c r="C21" s="172">
        <v>114</v>
      </c>
      <c r="D21" s="259">
        <v>111</v>
      </c>
      <c r="E21" s="172">
        <v>110</v>
      </c>
      <c r="F21" s="172">
        <v>110</v>
      </c>
      <c r="G21" s="172">
        <v>110</v>
      </c>
      <c r="H21" s="172">
        <v>110</v>
      </c>
      <c r="I21" s="172">
        <v>110</v>
      </c>
      <c r="J21" s="178"/>
    </row>
    <row r="22" spans="1:10" ht="15" x14ac:dyDescent="0.2">
      <c r="A22" s="171">
        <v>-66</v>
      </c>
      <c r="B22" s="253"/>
      <c r="C22" s="172">
        <v>115</v>
      </c>
      <c r="D22" s="259">
        <v>112</v>
      </c>
      <c r="E22" s="172">
        <v>110</v>
      </c>
      <c r="F22" s="172">
        <v>110</v>
      </c>
      <c r="G22" s="172">
        <v>110</v>
      </c>
      <c r="H22" s="172">
        <v>110</v>
      </c>
      <c r="I22" s="172">
        <v>110</v>
      </c>
      <c r="J22" s="178"/>
    </row>
    <row r="23" spans="1:10" ht="15" x14ac:dyDescent="0.2">
      <c r="A23" s="171">
        <v>-65</v>
      </c>
      <c r="B23" s="253"/>
      <c r="C23" s="172">
        <v>116</v>
      </c>
      <c r="D23" s="259">
        <v>113</v>
      </c>
      <c r="E23" s="172">
        <v>110</v>
      </c>
      <c r="F23" s="172">
        <v>110</v>
      </c>
      <c r="G23" s="172">
        <v>110</v>
      </c>
      <c r="H23" s="172">
        <v>110</v>
      </c>
      <c r="I23" s="172">
        <v>110</v>
      </c>
      <c r="J23" s="178"/>
    </row>
    <row r="24" spans="1:10" ht="15" x14ac:dyDescent="0.2">
      <c r="A24" s="171">
        <v>-64</v>
      </c>
      <c r="B24" s="253"/>
      <c r="C24" s="172">
        <v>117</v>
      </c>
      <c r="D24" s="259">
        <v>114</v>
      </c>
      <c r="E24" s="172">
        <v>110</v>
      </c>
      <c r="F24" s="172">
        <v>110</v>
      </c>
      <c r="G24" s="172">
        <v>110</v>
      </c>
      <c r="H24" s="172">
        <v>110</v>
      </c>
      <c r="I24" s="172">
        <v>110</v>
      </c>
      <c r="J24" s="178"/>
    </row>
    <row r="25" spans="1:10" ht="15" x14ac:dyDescent="0.2">
      <c r="A25" s="171">
        <v>-63</v>
      </c>
      <c r="B25" s="253"/>
      <c r="C25" s="172">
        <v>118</v>
      </c>
      <c r="D25" s="259">
        <v>115</v>
      </c>
      <c r="E25" s="172">
        <v>110</v>
      </c>
      <c r="F25" s="172">
        <v>110</v>
      </c>
      <c r="G25" s="172">
        <v>110</v>
      </c>
      <c r="H25" s="172">
        <v>110</v>
      </c>
      <c r="I25" s="172">
        <v>110</v>
      </c>
      <c r="J25" s="178"/>
    </row>
    <row r="26" spans="1:10" ht="15" x14ac:dyDescent="0.2">
      <c r="A26" s="171">
        <v>-62</v>
      </c>
      <c r="B26" s="253"/>
      <c r="C26" s="172">
        <v>119</v>
      </c>
      <c r="D26" s="259">
        <v>116</v>
      </c>
      <c r="E26" s="172">
        <v>110</v>
      </c>
      <c r="F26" s="172">
        <v>110</v>
      </c>
      <c r="G26" s="172">
        <v>110</v>
      </c>
      <c r="H26" s="172">
        <v>110</v>
      </c>
      <c r="I26" s="172">
        <v>110</v>
      </c>
      <c r="J26" s="178"/>
    </row>
    <row r="27" spans="1:10" ht="15" x14ac:dyDescent="0.2">
      <c r="A27" s="171">
        <v>-61</v>
      </c>
      <c r="B27" s="253"/>
      <c r="C27" s="172">
        <v>120</v>
      </c>
      <c r="D27" s="259">
        <v>117</v>
      </c>
      <c r="E27" s="172">
        <v>110</v>
      </c>
      <c r="F27" s="172">
        <v>110</v>
      </c>
      <c r="G27" s="172">
        <v>110</v>
      </c>
      <c r="H27" s="172">
        <v>110</v>
      </c>
      <c r="I27" s="172">
        <v>110</v>
      </c>
      <c r="J27" s="178"/>
    </row>
    <row r="28" spans="1:10" ht="15" x14ac:dyDescent="0.2">
      <c r="A28" s="171">
        <v>-60</v>
      </c>
      <c r="B28" s="253"/>
      <c r="C28" s="172">
        <v>121</v>
      </c>
      <c r="D28" s="259">
        <v>118</v>
      </c>
      <c r="E28" s="172">
        <v>110</v>
      </c>
      <c r="F28" s="172">
        <v>110</v>
      </c>
      <c r="G28" s="172">
        <v>110</v>
      </c>
      <c r="H28" s="172">
        <v>110</v>
      </c>
      <c r="I28" s="172">
        <v>110</v>
      </c>
      <c r="J28" s="178"/>
    </row>
    <row r="29" spans="1:10" ht="15" x14ac:dyDescent="0.2">
      <c r="A29" s="171">
        <v>-59</v>
      </c>
      <c r="B29" s="253"/>
      <c r="C29" s="172">
        <v>122</v>
      </c>
      <c r="D29" s="259">
        <v>119</v>
      </c>
      <c r="E29" s="172">
        <v>110</v>
      </c>
      <c r="F29" s="172">
        <v>110</v>
      </c>
      <c r="G29" s="172">
        <v>110</v>
      </c>
      <c r="H29" s="172">
        <v>110</v>
      </c>
      <c r="I29" s="172">
        <v>110</v>
      </c>
      <c r="J29" s="178"/>
    </row>
    <row r="30" spans="1:10" ht="15" x14ac:dyDescent="0.2">
      <c r="A30" s="171">
        <v>-58</v>
      </c>
      <c r="B30" s="253"/>
      <c r="C30" s="172">
        <v>123</v>
      </c>
      <c r="D30" s="259">
        <v>120</v>
      </c>
      <c r="E30" s="172">
        <v>110</v>
      </c>
      <c r="F30" s="172">
        <v>110</v>
      </c>
      <c r="G30" s="172">
        <v>110</v>
      </c>
      <c r="H30" s="172">
        <v>110</v>
      </c>
      <c r="I30" s="172">
        <v>110</v>
      </c>
      <c r="J30" s="178"/>
    </row>
    <row r="31" spans="1:10" ht="15" x14ac:dyDescent="0.2">
      <c r="A31" s="171">
        <v>-57</v>
      </c>
      <c r="B31" s="253"/>
      <c r="C31" s="172">
        <v>124</v>
      </c>
      <c r="D31" s="259">
        <v>121</v>
      </c>
      <c r="E31" s="172">
        <v>111</v>
      </c>
      <c r="F31" s="172">
        <v>110</v>
      </c>
      <c r="G31" s="172">
        <v>110</v>
      </c>
      <c r="H31" s="172">
        <v>110</v>
      </c>
      <c r="I31" s="172">
        <v>110</v>
      </c>
      <c r="J31" s="178"/>
    </row>
    <row r="32" spans="1:10" ht="15" x14ac:dyDescent="0.2">
      <c r="A32" s="171">
        <v>-56</v>
      </c>
      <c r="B32" s="253"/>
      <c r="C32" s="172">
        <v>125</v>
      </c>
      <c r="D32" s="259">
        <v>122</v>
      </c>
      <c r="E32" s="172">
        <v>112</v>
      </c>
      <c r="F32" s="172">
        <v>110</v>
      </c>
      <c r="G32" s="172">
        <v>110</v>
      </c>
      <c r="H32" s="172">
        <v>110</v>
      </c>
      <c r="I32" s="172">
        <v>110</v>
      </c>
      <c r="J32" s="178"/>
    </row>
    <row r="33" spans="1:10" ht="15" x14ac:dyDescent="0.2">
      <c r="A33" s="171">
        <v>-55</v>
      </c>
      <c r="B33" s="253"/>
      <c r="C33" s="172">
        <v>126</v>
      </c>
      <c r="D33" s="259">
        <v>123</v>
      </c>
      <c r="E33" s="172">
        <v>113</v>
      </c>
      <c r="F33" s="172">
        <v>110</v>
      </c>
      <c r="G33" s="172">
        <v>110</v>
      </c>
      <c r="H33" s="172">
        <v>110</v>
      </c>
      <c r="I33" s="172">
        <v>110</v>
      </c>
      <c r="J33" s="178"/>
    </row>
    <row r="34" spans="1:10" ht="15" x14ac:dyDescent="0.2">
      <c r="A34" s="171">
        <v>-54</v>
      </c>
      <c r="B34" s="253"/>
      <c r="C34" s="172">
        <v>127</v>
      </c>
      <c r="D34" s="259">
        <v>124</v>
      </c>
      <c r="E34" s="172">
        <v>114</v>
      </c>
      <c r="F34" s="172">
        <v>110</v>
      </c>
      <c r="G34" s="172">
        <v>110</v>
      </c>
      <c r="H34" s="172">
        <v>110</v>
      </c>
      <c r="I34" s="172">
        <v>110</v>
      </c>
      <c r="J34" s="178"/>
    </row>
    <row r="35" spans="1:10" ht="15" x14ac:dyDescent="0.2">
      <c r="A35" s="171">
        <v>-53</v>
      </c>
      <c r="B35" s="253"/>
      <c r="C35" s="172">
        <v>128</v>
      </c>
      <c r="D35" s="259">
        <v>125</v>
      </c>
      <c r="E35" s="172">
        <v>115</v>
      </c>
      <c r="F35" s="172">
        <v>110</v>
      </c>
      <c r="G35" s="172">
        <v>110</v>
      </c>
      <c r="H35" s="172">
        <v>110</v>
      </c>
      <c r="I35" s="172">
        <v>110</v>
      </c>
      <c r="J35" s="178"/>
    </row>
    <row r="36" spans="1:10" ht="15" x14ac:dyDescent="0.2">
      <c r="A36" s="171">
        <v>-52</v>
      </c>
      <c r="B36" s="253"/>
      <c r="C36" s="172">
        <v>129</v>
      </c>
      <c r="D36" s="259">
        <v>126</v>
      </c>
      <c r="E36" s="172">
        <v>116</v>
      </c>
      <c r="F36" s="172">
        <v>110</v>
      </c>
      <c r="G36" s="172">
        <v>110</v>
      </c>
      <c r="H36" s="172">
        <v>110</v>
      </c>
      <c r="I36" s="172">
        <v>110</v>
      </c>
      <c r="J36" s="178"/>
    </row>
    <row r="37" spans="1:10" ht="15" x14ac:dyDescent="0.2">
      <c r="A37" s="171">
        <v>-51</v>
      </c>
      <c r="B37" s="253"/>
      <c r="C37" s="172">
        <v>130</v>
      </c>
      <c r="D37" s="259">
        <v>127</v>
      </c>
      <c r="E37" s="172">
        <v>117</v>
      </c>
      <c r="F37" s="172">
        <v>110</v>
      </c>
      <c r="G37" s="172">
        <v>110</v>
      </c>
      <c r="H37" s="172">
        <v>110</v>
      </c>
      <c r="I37" s="172">
        <v>110</v>
      </c>
      <c r="J37" s="178"/>
    </row>
    <row r="38" spans="1:10" ht="15" x14ac:dyDescent="0.2">
      <c r="A38" s="171">
        <v>-50</v>
      </c>
      <c r="B38" s="253"/>
      <c r="C38" s="172">
        <v>131</v>
      </c>
      <c r="D38" s="259">
        <v>128</v>
      </c>
      <c r="E38" s="172">
        <v>118</v>
      </c>
      <c r="F38" s="172">
        <v>110</v>
      </c>
      <c r="G38" s="172">
        <v>110</v>
      </c>
      <c r="H38" s="172">
        <v>110</v>
      </c>
      <c r="I38" s="172">
        <v>110</v>
      </c>
      <c r="J38" s="178"/>
    </row>
    <row r="39" spans="1:10" ht="15" x14ac:dyDescent="0.2">
      <c r="A39" s="171">
        <v>-49</v>
      </c>
      <c r="B39" s="253"/>
      <c r="C39" s="172">
        <v>132</v>
      </c>
      <c r="D39" s="259">
        <v>129</v>
      </c>
      <c r="E39" s="172">
        <v>119</v>
      </c>
      <c r="F39" s="172">
        <v>110</v>
      </c>
      <c r="G39" s="172">
        <v>110</v>
      </c>
      <c r="H39" s="172">
        <v>110</v>
      </c>
      <c r="I39" s="172">
        <v>110</v>
      </c>
      <c r="J39" s="178"/>
    </row>
    <row r="40" spans="1:10" ht="15" x14ac:dyDescent="0.2">
      <c r="A40" s="171">
        <v>-48</v>
      </c>
      <c r="B40" s="253"/>
      <c r="C40" s="172">
        <v>133</v>
      </c>
      <c r="D40" s="259">
        <v>130</v>
      </c>
      <c r="E40" s="172">
        <v>120</v>
      </c>
      <c r="F40" s="172">
        <f t="shared" ref="F40:G55" si="0">F41-1</f>
        <v>110</v>
      </c>
      <c r="G40" s="172">
        <v>110</v>
      </c>
      <c r="H40" s="172">
        <v>110</v>
      </c>
      <c r="I40" s="172">
        <v>110</v>
      </c>
      <c r="J40" s="178"/>
    </row>
    <row r="41" spans="1:10" ht="15" x14ac:dyDescent="0.2">
      <c r="A41" s="171">
        <v>-47</v>
      </c>
      <c r="B41" s="253"/>
      <c r="C41" s="172">
        <v>134</v>
      </c>
      <c r="D41" s="259">
        <v>131</v>
      </c>
      <c r="E41" s="172">
        <v>121</v>
      </c>
      <c r="F41" s="172">
        <f t="shared" si="0"/>
        <v>111</v>
      </c>
      <c r="G41" s="172">
        <v>110</v>
      </c>
      <c r="H41" s="172">
        <v>110.90909090909091</v>
      </c>
      <c r="I41" s="172">
        <v>110</v>
      </c>
      <c r="J41" s="178"/>
    </row>
    <row r="42" spans="1:10" ht="15" x14ac:dyDescent="0.2">
      <c r="A42" s="171">
        <v>-46</v>
      </c>
      <c r="B42" s="253"/>
      <c r="C42" s="172">
        <v>135</v>
      </c>
      <c r="D42" s="259">
        <v>132</v>
      </c>
      <c r="E42" s="172">
        <v>122</v>
      </c>
      <c r="F42" s="172">
        <f t="shared" si="0"/>
        <v>112</v>
      </c>
      <c r="G42" s="172">
        <v>110</v>
      </c>
      <c r="H42" s="172">
        <v>111.81818181818181</v>
      </c>
      <c r="I42" s="172">
        <v>110</v>
      </c>
      <c r="J42" s="178"/>
    </row>
    <row r="43" spans="1:10" ht="15" x14ac:dyDescent="0.2">
      <c r="A43" s="171">
        <v>-45</v>
      </c>
      <c r="B43" s="253"/>
      <c r="C43" s="172">
        <v>136</v>
      </c>
      <c r="D43" s="259">
        <v>133</v>
      </c>
      <c r="E43" s="172">
        <v>123</v>
      </c>
      <c r="F43" s="172">
        <f t="shared" si="0"/>
        <v>113</v>
      </c>
      <c r="G43" s="172">
        <v>110</v>
      </c>
      <c r="H43" s="172">
        <v>112.72727272727273</v>
      </c>
      <c r="I43" s="172">
        <v>110</v>
      </c>
      <c r="J43" s="178"/>
    </row>
    <row r="44" spans="1:10" ht="15" x14ac:dyDescent="0.2">
      <c r="A44" s="171">
        <v>-44</v>
      </c>
      <c r="B44" s="253"/>
      <c r="C44" s="172">
        <v>137</v>
      </c>
      <c r="D44" s="259">
        <v>134</v>
      </c>
      <c r="E44" s="172">
        <v>124</v>
      </c>
      <c r="F44" s="172">
        <f t="shared" si="0"/>
        <v>114</v>
      </c>
      <c r="G44" s="172">
        <v>110</v>
      </c>
      <c r="H44" s="172">
        <v>113.63636363636364</v>
      </c>
      <c r="I44" s="172">
        <v>110</v>
      </c>
      <c r="J44" s="178"/>
    </row>
    <row r="45" spans="1:10" ht="15" x14ac:dyDescent="0.2">
      <c r="A45" s="171">
        <v>-43</v>
      </c>
      <c r="B45" s="253"/>
      <c r="C45" s="172">
        <v>138</v>
      </c>
      <c r="D45" s="259">
        <v>135</v>
      </c>
      <c r="E45" s="172">
        <v>125</v>
      </c>
      <c r="F45" s="172">
        <f t="shared" si="0"/>
        <v>115</v>
      </c>
      <c r="G45" s="172">
        <v>110</v>
      </c>
      <c r="H45" s="172">
        <v>114.54545454545455</v>
      </c>
      <c r="I45" s="172">
        <v>110</v>
      </c>
      <c r="J45" s="178"/>
    </row>
    <row r="46" spans="1:10" ht="15" x14ac:dyDescent="0.2">
      <c r="A46" s="171">
        <v>-42</v>
      </c>
      <c r="B46" s="253"/>
      <c r="C46" s="172">
        <v>139</v>
      </c>
      <c r="D46" s="259">
        <v>136</v>
      </c>
      <c r="E46" s="172">
        <v>126</v>
      </c>
      <c r="F46" s="172">
        <f t="shared" si="0"/>
        <v>116</v>
      </c>
      <c r="G46" s="172">
        <v>110</v>
      </c>
      <c r="H46" s="172">
        <v>115.45454545454545</v>
      </c>
      <c r="I46" s="172">
        <v>110</v>
      </c>
      <c r="J46" s="178"/>
    </row>
    <row r="47" spans="1:10" ht="15" x14ac:dyDescent="0.2">
      <c r="A47" s="171">
        <v>-41</v>
      </c>
      <c r="B47" s="253"/>
      <c r="C47" s="172">
        <v>140</v>
      </c>
      <c r="D47" s="259">
        <v>137</v>
      </c>
      <c r="E47" s="172">
        <v>127</v>
      </c>
      <c r="F47" s="172">
        <f t="shared" si="0"/>
        <v>117</v>
      </c>
      <c r="G47" s="172">
        <f t="shared" si="0"/>
        <v>111</v>
      </c>
      <c r="H47" s="172">
        <v>116.36363636363636</v>
      </c>
      <c r="I47" s="172">
        <v>110</v>
      </c>
      <c r="J47" s="178"/>
    </row>
    <row r="48" spans="1:10" ht="15" x14ac:dyDescent="0.2">
      <c r="A48" s="171">
        <v>-40</v>
      </c>
      <c r="B48" s="253"/>
      <c r="C48" s="172">
        <v>141</v>
      </c>
      <c r="D48" s="259">
        <v>138</v>
      </c>
      <c r="E48" s="172">
        <v>128</v>
      </c>
      <c r="F48" s="172">
        <f t="shared" si="0"/>
        <v>118</v>
      </c>
      <c r="G48" s="172">
        <f t="shared" si="0"/>
        <v>112</v>
      </c>
      <c r="H48" s="172">
        <v>117.27272727272727</v>
      </c>
      <c r="I48" s="172">
        <v>110</v>
      </c>
      <c r="J48" s="178"/>
    </row>
    <row r="49" spans="1:18" ht="15" x14ac:dyDescent="0.2">
      <c r="A49" s="171">
        <v>-39</v>
      </c>
      <c r="B49" s="253"/>
      <c r="C49" s="172">
        <v>142</v>
      </c>
      <c r="D49" s="259">
        <v>139</v>
      </c>
      <c r="E49" s="172">
        <v>129</v>
      </c>
      <c r="F49" s="172">
        <f t="shared" si="0"/>
        <v>119</v>
      </c>
      <c r="G49" s="172">
        <f t="shared" si="0"/>
        <v>113</v>
      </c>
      <c r="H49" s="172">
        <v>118.18181818181819</v>
      </c>
      <c r="I49" s="172">
        <v>110</v>
      </c>
      <c r="J49" s="178"/>
    </row>
    <row r="50" spans="1:18" ht="15" x14ac:dyDescent="0.2">
      <c r="A50" s="171">
        <v>-38</v>
      </c>
      <c r="B50" s="253"/>
      <c r="C50" s="172">
        <v>143</v>
      </c>
      <c r="D50" s="259">
        <v>140</v>
      </c>
      <c r="E50" s="172">
        <v>130</v>
      </c>
      <c r="F50" s="172">
        <f t="shared" si="0"/>
        <v>120</v>
      </c>
      <c r="G50" s="172">
        <f t="shared" si="0"/>
        <v>114</v>
      </c>
      <c r="H50" s="172">
        <v>119.09090909090909</v>
      </c>
      <c r="I50" s="172">
        <v>110</v>
      </c>
      <c r="J50" s="178"/>
    </row>
    <row r="51" spans="1:18" ht="15" x14ac:dyDescent="0.2">
      <c r="A51" s="171">
        <v>-37</v>
      </c>
      <c r="B51" s="253"/>
      <c r="C51" s="172">
        <v>144</v>
      </c>
      <c r="D51" s="259">
        <v>141</v>
      </c>
      <c r="E51" s="172">
        <v>131</v>
      </c>
      <c r="F51" s="172">
        <f t="shared" si="0"/>
        <v>121</v>
      </c>
      <c r="G51" s="172">
        <f t="shared" si="0"/>
        <v>115</v>
      </c>
      <c r="H51" s="172">
        <v>120</v>
      </c>
      <c r="I51" s="172">
        <v>110</v>
      </c>
      <c r="J51" s="178"/>
      <c r="R51" s="84" t="s">
        <v>49</v>
      </c>
    </row>
    <row r="52" spans="1:18" ht="15" x14ac:dyDescent="0.2">
      <c r="A52" s="171">
        <v>-36</v>
      </c>
      <c r="B52" s="253"/>
      <c r="C52" s="172">
        <v>145</v>
      </c>
      <c r="D52" s="259">
        <v>142</v>
      </c>
      <c r="E52" s="172">
        <v>132</v>
      </c>
      <c r="F52" s="172">
        <f t="shared" si="0"/>
        <v>122</v>
      </c>
      <c r="G52" s="172">
        <f t="shared" si="0"/>
        <v>116</v>
      </c>
      <c r="H52" s="172">
        <v>120.90909090909091</v>
      </c>
      <c r="I52" s="172">
        <v>111</v>
      </c>
      <c r="J52" s="178"/>
      <c r="R52" s="84" t="s">
        <v>50</v>
      </c>
    </row>
    <row r="53" spans="1:18" ht="15" x14ac:dyDescent="0.2">
      <c r="A53" s="171">
        <v>-35</v>
      </c>
      <c r="B53" s="253"/>
      <c r="C53" s="172">
        <v>146</v>
      </c>
      <c r="D53" s="259">
        <v>143</v>
      </c>
      <c r="E53" s="172">
        <v>133</v>
      </c>
      <c r="F53" s="172">
        <f t="shared" si="0"/>
        <v>123</v>
      </c>
      <c r="G53" s="172">
        <f t="shared" si="0"/>
        <v>117</v>
      </c>
      <c r="H53" s="172">
        <v>121.81818181818181</v>
      </c>
      <c r="I53" s="172">
        <v>112</v>
      </c>
      <c r="J53" s="178"/>
      <c r="R53" s="84" t="s">
        <v>50</v>
      </c>
    </row>
    <row r="54" spans="1:18" ht="15" x14ac:dyDescent="0.2">
      <c r="A54" s="171">
        <v>-34</v>
      </c>
      <c r="B54" s="253"/>
      <c r="C54" s="172">
        <v>147</v>
      </c>
      <c r="D54" s="259">
        <v>144</v>
      </c>
      <c r="E54" s="172">
        <v>134</v>
      </c>
      <c r="F54" s="172">
        <f t="shared" si="0"/>
        <v>124</v>
      </c>
      <c r="G54" s="172">
        <f t="shared" si="0"/>
        <v>118</v>
      </c>
      <c r="H54" s="172">
        <v>122.72727272727273</v>
      </c>
      <c r="I54" s="172">
        <v>113</v>
      </c>
      <c r="J54" s="178"/>
      <c r="R54" s="84" t="s">
        <v>50</v>
      </c>
    </row>
    <row r="55" spans="1:18" ht="15" x14ac:dyDescent="0.2">
      <c r="A55" s="171">
        <v>-33</v>
      </c>
      <c r="B55" s="253"/>
      <c r="C55" s="172">
        <v>148</v>
      </c>
      <c r="D55" s="259">
        <v>145</v>
      </c>
      <c r="E55" s="172">
        <v>135</v>
      </c>
      <c r="F55" s="172">
        <f t="shared" si="0"/>
        <v>125</v>
      </c>
      <c r="G55" s="172">
        <f t="shared" si="0"/>
        <v>119</v>
      </c>
      <c r="H55" s="172">
        <v>123.63636363636364</v>
      </c>
      <c r="I55" s="172">
        <v>114</v>
      </c>
      <c r="J55" s="178"/>
      <c r="R55" s="84" t="s">
        <v>50</v>
      </c>
    </row>
    <row r="56" spans="1:18" ht="15" x14ac:dyDescent="0.2">
      <c r="A56" s="171">
        <v>-32</v>
      </c>
      <c r="B56" s="253"/>
      <c r="C56" s="172">
        <v>149</v>
      </c>
      <c r="D56" s="259">
        <v>146</v>
      </c>
      <c r="E56" s="172">
        <v>136</v>
      </c>
      <c r="F56" s="172">
        <f t="shared" ref="F56:G86" si="1">F57-1</f>
        <v>126</v>
      </c>
      <c r="G56" s="172">
        <f t="shared" si="1"/>
        <v>120</v>
      </c>
      <c r="H56" s="172">
        <v>124.54545454545455</v>
      </c>
      <c r="I56" s="172">
        <v>115</v>
      </c>
      <c r="J56" s="178"/>
      <c r="R56" s="84" t="s">
        <v>50</v>
      </c>
    </row>
    <row r="57" spans="1:18" ht="15" x14ac:dyDescent="0.2">
      <c r="A57" s="171">
        <v>-31</v>
      </c>
      <c r="B57" s="253"/>
      <c r="C57" s="172">
        <v>150</v>
      </c>
      <c r="D57" s="259">
        <v>147</v>
      </c>
      <c r="E57" s="172">
        <v>137</v>
      </c>
      <c r="F57" s="172">
        <f t="shared" si="1"/>
        <v>127</v>
      </c>
      <c r="G57" s="172">
        <f t="shared" si="1"/>
        <v>121</v>
      </c>
      <c r="H57" s="172">
        <v>125.45454545454545</v>
      </c>
      <c r="I57" s="172">
        <v>116</v>
      </c>
      <c r="J57" s="178"/>
      <c r="R57" s="84" t="s">
        <v>50</v>
      </c>
    </row>
    <row r="58" spans="1:18" ht="15" x14ac:dyDescent="0.2">
      <c r="A58" s="171">
        <v>-30</v>
      </c>
      <c r="B58" s="253"/>
      <c r="C58" s="172">
        <v>151</v>
      </c>
      <c r="D58" s="259">
        <v>148</v>
      </c>
      <c r="E58" s="172">
        <v>138</v>
      </c>
      <c r="F58" s="172">
        <f t="shared" si="1"/>
        <v>128</v>
      </c>
      <c r="G58" s="172">
        <f t="shared" si="1"/>
        <v>122</v>
      </c>
      <c r="H58" s="172">
        <v>126.36363636363636</v>
      </c>
      <c r="I58" s="172">
        <v>117</v>
      </c>
      <c r="J58" s="178"/>
      <c r="R58" s="84" t="s">
        <v>50</v>
      </c>
    </row>
    <row r="59" spans="1:18" ht="15" x14ac:dyDescent="0.2">
      <c r="A59" s="171">
        <v>-29</v>
      </c>
      <c r="B59" s="254"/>
      <c r="C59" s="172">
        <v>152</v>
      </c>
      <c r="D59" s="259">
        <v>149</v>
      </c>
      <c r="E59" s="172">
        <v>139</v>
      </c>
      <c r="F59" s="172">
        <f t="shared" si="1"/>
        <v>129</v>
      </c>
      <c r="G59" s="172">
        <f t="shared" si="1"/>
        <v>123</v>
      </c>
      <c r="H59" s="172">
        <v>127.27272727272727</v>
      </c>
      <c r="I59" s="172">
        <v>118</v>
      </c>
      <c r="J59" s="178"/>
      <c r="R59" s="84" t="s">
        <v>50</v>
      </c>
    </row>
    <row r="60" spans="1:18" ht="15" x14ac:dyDescent="0.2">
      <c r="A60" s="171">
        <v>-28</v>
      </c>
      <c r="B60" s="254"/>
      <c r="C60" s="172">
        <v>153</v>
      </c>
      <c r="D60" s="259">
        <v>150</v>
      </c>
      <c r="E60" s="172">
        <v>140</v>
      </c>
      <c r="F60" s="172">
        <f t="shared" si="1"/>
        <v>130</v>
      </c>
      <c r="G60" s="172">
        <f t="shared" si="1"/>
        <v>124</v>
      </c>
      <c r="H60" s="172">
        <v>128.18181818181819</v>
      </c>
      <c r="I60" s="172">
        <v>119</v>
      </c>
      <c r="J60" s="178"/>
      <c r="R60" s="84" t="s">
        <v>50</v>
      </c>
    </row>
    <row r="61" spans="1:18" ht="15" x14ac:dyDescent="0.2">
      <c r="A61" s="171">
        <v>-27</v>
      </c>
      <c r="B61" s="254"/>
      <c r="C61" s="172">
        <v>154</v>
      </c>
      <c r="D61" s="259">
        <v>151</v>
      </c>
      <c r="E61" s="172">
        <v>141</v>
      </c>
      <c r="F61" s="172">
        <f t="shared" si="1"/>
        <v>131</v>
      </c>
      <c r="G61" s="172">
        <f t="shared" si="1"/>
        <v>125</v>
      </c>
      <c r="H61" s="172">
        <v>129.09090909090909</v>
      </c>
      <c r="I61" s="172">
        <v>120</v>
      </c>
      <c r="J61" s="178"/>
      <c r="R61" s="84" t="s">
        <v>50</v>
      </c>
    </row>
    <row r="62" spans="1:18" ht="15" x14ac:dyDescent="0.2">
      <c r="A62" s="171">
        <v>-26</v>
      </c>
      <c r="B62" s="254"/>
      <c r="C62" s="172">
        <v>155</v>
      </c>
      <c r="D62" s="259">
        <v>152</v>
      </c>
      <c r="E62" s="172">
        <v>142</v>
      </c>
      <c r="F62" s="172">
        <f t="shared" si="1"/>
        <v>132</v>
      </c>
      <c r="G62" s="172">
        <f t="shared" si="1"/>
        <v>126</v>
      </c>
      <c r="H62" s="172">
        <v>130</v>
      </c>
      <c r="I62" s="172">
        <v>121</v>
      </c>
      <c r="J62" s="178"/>
      <c r="R62" s="86" t="s">
        <v>51</v>
      </c>
    </row>
    <row r="63" spans="1:18" ht="15" x14ac:dyDescent="0.2">
      <c r="A63" s="171">
        <v>-25</v>
      </c>
      <c r="B63" s="254"/>
      <c r="C63" s="172">
        <v>156</v>
      </c>
      <c r="D63" s="259">
        <v>153</v>
      </c>
      <c r="E63" s="172">
        <v>143</v>
      </c>
      <c r="F63" s="172">
        <f t="shared" si="1"/>
        <v>133</v>
      </c>
      <c r="G63" s="172">
        <f t="shared" si="1"/>
        <v>127</v>
      </c>
      <c r="H63" s="172">
        <v>130.90909090909091</v>
      </c>
      <c r="I63" s="172">
        <v>122</v>
      </c>
      <c r="J63" s="178"/>
      <c r="R63" s="86" t="s">
        <v>51</v>
      </c>
    </row>
    <row r="64" spans="1:18" ht="15" x14ac:dyDescent="0.2">
      <c r="A64" s="171">
        <v>-24</v>
      </c>
      <c r="B64" s="255"/>
      <c r="C64" s="172">
        <v>157</v>
      </c>
      <c r="D64" s="259">
        <v>154</v>
      </c>
      <c r="E64" s="172">
        <v>144</v>
      </c>
      <c r="F64" s="172">
        <f t="shared" si="1"/>
        <v>134</v>
      </c>
      <c r="G64" s="172">
        <f t="shared" si="1"/>
        <v>128</v>
      </c>
      <c r="H64" s="172">
        <v>131.81818181818181</v>
      </c>
      <c r="I64" s="172">
        <v>123</v>
      </c>
      <c r="J64" s="178"/>
      <c r="R64" s="86" t="s">
        <v>51</v>
      </c>
    </row>
    <row r="65" spans="1:18" ht="15" x14ac:dyDescent="0.2">
      <c r="A65" s="171">
        <v>-23</v>
      </c>
      <c r="B65" s="255"/>
      <c r="C65" s="172">
        <v>158</v>
      </c>
      <c r="D65" s="259">
        <v>155</v>
      </c>
      <c r="E65" s="172">
        <v>145</v>
      </c>
      <c r="F65" s="172">
        <f t="shared" si="1"/>
        <v>135</v>
      </c>
      <c r="G65" s="172">
        <f t="shared" si="1"/>
        <v>129</v>
      </c>
      <c r="H65" s="172">
        <v>132.72727272727275</v>
      </c>
      <c r="I65" s="172">
        <v>124</v>
      </c>
      <c r="J65" s="178"/>
      <c r="R65" s="86" t="s">
        <v>51</v>
      </c>
    </row>
    <row r="66" spans="1:18" ht="15" x14ac:dyDescent="0.2">
      <c r="A66" s="171">
        <v>-22</v>
      </c>
      <c r="B66" s="255"/>
      <c r="C66" s="172">
        <v>159</v>
      </c>
      <c r="D66" s="259">
        <v>156</v>
      </c>
      <c r="E66" s="172">
        <v>146</v>
      </c>
      <c r="F66" s="172">
        <f t="shared" si="1"/>
        <v>136</v>
      </c>
      <c r="G66" s="172">
        <f t="shared" si="1"/>
        <v>130</v>
      </c>
      <c r="H66" s="172">
        <v>133.63636363636363</v>
      </c>
      <c r="I66" s="172">
        <v>125</v>
      </c>
      <c r="J66" s="178"/>
      <c r="R66" s="86" t="s">
        <v>52</v>
      </c>
    </row>
    <row r="67" spans="1:18" ht="15" x14ac:dyDescent="0.2">
      <c r="A67" s="171">
        <v>-21</v>
      </c>
      <c r="B67" s="255"/>
      <c r="C67" s="172">
        <v>160</v>
      </c>
      <c r="D67" s="259">
        <v>157</v>
      </c>
      <c r="E67" s="172">
        <v>147</v>
      </c>
      <c r="F67" s="172">
        <f t="shared" si="1"/>
        <v>137</v>
      </c>
      <c r="G67" s="172">
        <f t="shared" si="1"/>
        <v>131</v>
      </c>
      <c r="H67" s="172">
        <v>134.54545454545456</v>
      </c>
      <c r="I67" s="172">
        <v>126</v>
      </c>
      <c r="J67" s="178"/>
      <c r="R67" s="86" t="s">
        <v>52</v>
      </c>
    </row>
    <row r="68" spans="1:18" ht="15" x14ac:dyDescent="0.2">
      <c r="A68" s="171">
        <v>-20</v>
      </c>
      <c r="B68" s="253"/>
      <c r="C68" s="172">
        <v>161</v>
      </c>
      <c r="D68" s="259">
        <v>158</v>
      </c>
      <c r="E68" s="172">
        <v>148</v>
      </c>
      <c r="F68" s="172">
        <f t="shared" si="1"/>
        <v>138</v>
      </c>
      <c r="G68" s="172">
        <f t="shared" si="1"/>
        <v>132</v>
      </c>
      <c r="H68" s="172">
        <v>135.45454545454544</v>
      </c>
      <c r="I68" s="172">
        <v>127</v>
      </c>
      <c r="J68" s="178"/>
      <c r="R68" s="86" t="s">
        <v>53</v>
      </c>
    </row>
    <row r="69" spans="1:18" ht="15" x14ac:dyDescent="0.2">
      <c r="A69" s="171">
        <v>-19</v>
      </c>
      <c r="B69" s="253"/>
      <c r="C69" s="172">
        <v>162</v>
      </c>
      <c r="D69" s="259">
        <v>159</v>
      </c>
      <c r="E69" s="172">
        <v>149</v>
      </c>
      <c r="F69" s="172">
        <f t="shared" si="1"/>
        <v>139</v>
      </c>
      <c r="G69" s="172">
        <f t="shared" si="1"/>
        <v>133</v>
      </c>
      <c r="H69" s="172">
        <v>136.36363636363637</v>
      </c>
      <c r="I69" s="172">
        <v>128</v>
      </c>
      <c r="J69" s="178"/>
      <c r="R69" s="88" t="s">
        <v>54</v>
      </c>
    </row>
    <row r="70" spans="1:18" ht="15" x14ac:dyDescent="0.2">
      <c r="A70" s="171">
        <v>-18</v>
      </c>
      <c r="B70" s="253"/>
      <c r="C70" s="172">
        <v>163</v>
      </c>
      <c r="D70" s="259">
        <v>160</v>
      </c>
      <c r="E70" s="172">
        <v>150</v>
      </c>
      <c r="F70" s="172">
        <f t="shared" si="1"/>
        <v>140</v>
      </c>
      <c r="G70" s="172">
        <f t="shared" si="1"/>
        <v>134</v>
      </c>
      <c r="H70" s="172">
        <v>137.27272727272728</v>
      </c>
      <c r="I70" s="172">
        <v>129</v>
      </c>
      <c r="J70" s="178"/>
      <c r="R70" s="88" t="s">
        <v>54</v>
      </c>
    </row>
    <row r="71" spans="1:18" ht="15" x14ac:dyDescent="0.2">
      <c r="A71" s="171">
        <v>-17</v>
      </c>
      <c r="B71" s="253"/>
      <c r="C71" s="172">
        <v>164</v>
      </c>
      <c r="D71" s="259">
        <v>161</v>
      </c>
      <c r="E71" s="172">
        <v>151</v>
      </c>
      <c r="F71" s="172">
        <f t="shared" si="1"/>
        <v>141</v>
      </c>
      <c r="G71" s="172">
        <f t="shared" si="1"/>
        <v>135</v>
      </c>
      <c r="H71" s="172">
        <v>138.18181818181819</v>
      </c>
      <c r="I71" s="172">
        <v>130</v>
      </c>
      <c r="J71" s="178"/>
      <c r="R71" s="88" t="s">
        <v>54</v>
      </c>
    </row>
    <row r="72" spans="1:18" ht="15" x14ac:dyDescent="0.2">
      <c r="A72" s="171">
        <v>-16</v>
      </c>
      <c r="B72" s="253"/>
      <c r="C72" s="172">
        <v>165</v>
      </c>
      <c r="D72" s="259">
        <v>162</v>
      </c>
      <c r="E72" s="172">
        <v>152</v>
      </c>
      <c r="F72" s="172">
        <f t="shared" si="1"/>
        <v>142</v>
      </c>
      <c r="G72" s="172">
        <f t="shared" si="1"/>
        <v>136</v>
      </c>
      <c r="H72" s="172">
        <v>139.09090909090909</v>
      </c>
      <c r="I72" s="172">
        <v>131</v>
      </c>
      <c r="J72" s="178"/>
      <c r="R72" s="88" t="s">
        <v>54</v>
      </c>
    </row>
    <row r="73" spans="1:18" ht="15" x14ac:dyDescent="0.2">
      <c r="A73" s="171">
        <v>-15</v>
      </c>
      <c r="B73" s="253"/>
      <c r="C73" s="172">
        <v>166</v>
      </c>
      <c r="D73" s="259">
        <v>163</v>
      </c>
      <c r="E73" s="172">
        <v>153</v>
      </c>
      <c r="F73" s="172">
        <f t="shared" si="1"/>
        <v>143</v>
      </c>
      <c r="G73" s="172">
        <f t="shared" si="1"/>
        <v>137</v>
      </c>
      <c r="H73" s="172">
        <v>140</v>
      </c>
      <c r="I73" s="172">
        <v>132</v>
      </c>
      <c r="J73" s="178"/>
      <c r="R73" s="88" t="s">
        <v>55</v>
      </c>
    </row>
    <row r="74" spans="1:18" ht="15" x14ac:dyDescent="0.2">
      <c r="A74" s="171">
        <v>-14</v>
      </c>
      <c r="B74" s="253"/>
      <c r="C74" s="172">
        <v>167</v>
      </c>
      <c r="D74" s="259">
        <v>164</v>
      </c>
      <c r="E74" s="172">
        <v>154</v>
      </c>
      <c r="F74" s="172">
        <f t="shared" si="1"/>
        <v>144</v>
      </c>
      <c r="G74" s="172">
        <f t="shared" si="1"/>
        <v>138</v>
      </c>
      <c r="H74" s="172">
        <v>140.90909090909091</v>
      </c>
      <c r="I74" s="172">
        <v>133</v>
      </c>
      <c r="J74" s="178"/>
      <c r="R74" s="88" t="s">
        <v>55</v>
      </c>
    </row>
    <row r="75" spans="1:18" ht="15" x14ac:dyDescent="0.2">
      <c r="A75" s="171">
        <v>-13</v>
      </c>
      <c r="B75" s="254"/>
      <c r="C75" s="172">
        <v>168</v>
      </c>
      <c r="D75" s="259">
        <v>165</v>
      </c>
      <c r="E75" s="172">
        <v>155</v>
      </c>
      <c r="F75" s="172">
        <f t="shared" si="1"/>
        <v>145</v>
      </c>
      <c r="G75" s="172">
        <f t="shared" si="1"/>
        <v>139</v>
      </c>
      <c r="H75" s="172">
        <v>141.81818181818181</v>
      </c>
      <c r="I75" s="172">
        <v>134</v>
      </c>
      <c r="J75" s="178"/>
      <c r="R75" s="88" t="s">
        <v>55</v>
      </c>
    </row>
    <row r="76" spans="1:18" ht="15" x14ac:dyDescent="0.2">
      <c r="A76" s="171">
        <v>-12</v>
      </c>
      <c r="B76" s="254"/>
      <c r="C76" s="172">
        <v>169</v>
      </c>
      <c r="D76" s="259">
        <v>166</v>
      </c>
      <c r="E76" s="172">
        <v>156</v>
      </c>
      <c r="F76" s="172">
        <f t="shared" si="1"/>
        <v>146</v>
      </c>
      <c r="G76" s="172">
        <f t="shared" si="1"/>
        <v>140</v>
      </c>
      <c r="H76" s="172">
        <v>142.72727272727272</v>
      </c>
      <c r="I76" s="172">
        <v>135</v>
      </c>
      <c r="J76" s="178"/>
      <c r="R76" s="88" t="s">
        <v>56</v>
      </c>
    </row>
    <row r="77" spans="1:18" ht="15" x14ac:dyDescent="0.2">
      <c r="A77" s="171">
        <v>-11</v>
      </c>
      <c r="B77" s="254"/>
      <c r="C77" s="175">
        <v>170</v>
      </c>
      <c r="D77" s="259">
        <v>167</v>
      </c>
      <c r="E77" s="172">
        <v>157</v>
      </c>
      <c r="F77" s="172">
        <f t="shared" si="1"/>
        <v>147</v>
      </c>
      <c r="G77" s="172">
        <f t="shared" si="1"/>
        <v>141</v>
      </c>
      <c r="H77" s="172">
        <v>143.63636363636363</v>
      </c>
      <c r="I77" s="172">
        <v>136</v>
      </c>
      <c r="J77" s="178"/>
      <c r="R77" s="88" t="s">
        <v>56</v>
      </c>
    </row>
    <row r="78" spans="1:18" ht="15" x14ac:dyDescent="0.2">
      <c r="A78" s="171">
        <v>-10</v>
      </c>
      <c r="B78" s="254"/>
      <c r="C78" s="175">
        <v>171</v>
      </c>
      <c r="D78" s="259">
        <v>168</v>
      </c>
      <c r="E78" s="172">
        <v>158</v>
      </c>
      <c r="F78" s="172">
        <f t="shared" si="1"/>
        <v>148</v>
      </c>
      <c r="G78" s="172">
        <f t="shared" si="1"/>
        <v>142</v>
      </c>
      <c r="H78" s="172">
        <v>144.54545454545456</v>
      </c>
      <c r="I78" s="172">
        <v>137</v>
      </c>
      <c r="J78" s="178"/>
      <c r="R78" s="89" t="s">
        <v>57</v>
      </c>
    </row>
    <row r="79" spans="1:18" ht="15" x14ac:dyDescent="0.2">
      <c r="A79" s="171">
        <v>-9</v>
      </c>
      <c r="B79" s="254"/>
      <c r="C79" s="175">
        <v>172</v>
      </c>
      <c r="D79" s="259">
        <v>169</v>
      </c>
      <c r="E79" s="172">
        <v>159</v>
      </c>
      <c r="F79" s="172">
        <f t="shared" si="1"/>
        <v>149</v>
      </c>
      <c r="G79" s="172">
        <f t="shared" si="1"/>
        <v>143</v>
      </c>
      <c r="H79" s="172">
        <v>145.45454545454544</v>
      </c>
      <c r="I79" s="172">
        <v>138</v>
      </c>
      <c r="J79" s="178"/>
      <c r="R79" s="89" t="s">
        <v>57</v>
      </c>
    </row>
    <row r="80" spans="1:18" ht="15.75" thickBot="1" x14ac:dyDescent="0.25">
      <c r="A80" s="171">
        <v>-8</v>
      </c>
      <c r="B80" s="254"/>
      <c r="C80" s="173">
        <v>173</v>
      </c>
      <c r="D80" s="175">
        <v>170</v>
      </c>
      <c r="E80" s="172">
        <v>160</v>
      </c>
      <c r="F80" s="172">
        <f t="shared" si="1"/>
        <v>150</v>
      </c>
      <c r="G80" s="172">
        <f t="shared" si="1"/>
        <v>144</v>
      </c>
      <c r="H80" s="172">
        <v>146.36363636363637</v>
      </c>
      <c r="I80" s="172">
        <v>139</v>
      </c>
      <c r="J80" s="178"/>
      <c r="R80" s="89" t="s">
        <v>57</v>
      </c>
    </row>
    <row r="81" spans="1:18" ht="15" x14ac:dyDescent="0.2">
      <c r="A81" s="171">
        <v>-7</v>
      </c>
      <c r="B81" s="254"/>
      <c r="C81" s="175">
        <v>175</v>
      </c>
      <c r="D81" s="175">
        <v>171</v>
      </c>
      <c r="E81" s="172">
        <v>161</v>
      </c>
      <c r="F81" s="172">
        <f t="shared" si="1"/>
        <v>151</v>
      </c>
      <c r="G81" s="172">
        <f t="shared" si="1"/>
        <v>145</v>
      </c>
      <c r="H81" s="172">
        <v>147.27272727272728</v>
      </c>
      <c r="I81" s="172">
        <v>140</v>
      </c>
      <c r="J81" s="178"/>
      <c r="R81" s="89" t="s">
        <v>57</v>
      </c>
    </row>
    <row r="82" spans="1:18" ht="15" x14ac:dyDescent="0.2">
      <c r="A82" s="171">
        <v>-6</v>
      </c>
      <c r="B82" s="254"/>
      <c r="C82" s="175">
        <v>176</v>
      </c>
      <c r="D82" s="175">
        <v>172</v>
      </c>
      <c r="E82" s="172">
        <v>162</v>
      </c>
      <c r="F82" s="172">
        <f t="shared" si="1"/>
        <v>152</v>
      </c>
      <c r="G82" s="172">
        <f t="shared" si="1"/>
        <v>146</v>
      </c>
      <c r="H82" s="172">
        <v>148.18181818181819</v>
      </c>
      <c r="I82" s="172">
        <v>141</v>
      </c>
      <c r="J82" s="178"/>
      <c r="R82" s="89" t="s">
        <v>58</v>
      </c>
    </row>
    <row r="83" spans="1:18" ht="15" x14ac:dyDescent="0.2">
      <c r="A83" s="171">
        <v>-5</v>
      </c>
      <c r="B83" s="256"/>
      <c r="C83" s="175">
        <v>178</v>
      </c>
      <c r="D83" s="175">
        <v>173</v>
      </c>
      <c r="E83" s="172">
        <v>163</v>
      </c>
      <c r="F83" s="172">
        <f t="shared" si="1"/>
        <v>153</v>
      </c>
      <c r="G83" s="172">
        <f t="shared" si="1"/>
        <v>147</v>
      </c>
      <c r="H83" s="172">
        <v>149.09090909090909</v>
      </c>
      <c r="I83" s="172">
        <v>142</v>
      </c>
      <c r="J83" s="178"/>
      <c r="R83" s="89" t="s">
        <v>58</v>
      </c>
    </row>
    <row r="84" spans="1:18" ht="15.75" thickBot="1" x14ac:dyDescent="0.25">
      <c r="A84" s="171">
        <v>-4</v>
      </c>
      <c r="B84" s="256"/>
      <c r="C84" s="175">
        <v>179</v>
      </c>
      <c r="D84" s="173">
        <v>174</v>
      </c>
      <c r="E84" s="172">
        <v>164</v>
      </c>
      <c r="F84" s="172">
        <f t="shared" si="1"/>
        <v>154</v>
      </c>
      <c r="G84" s="172">
        <f t="shared" si="1"/>
        <v>148</v>
      </c>
      <c r="H84" s="172">
        <v>150</v>
      </c>
      <c r="I84" s="172">
        <v>143</v>
      </c>
      <c r="J84" s="178"/>
      <c r="R84" s="89" t="s">
        <v>58</v>
      </c>
    </row>
    <row r="85" spans="1:18" ht="15" x14ac:dyDescent="0.2">
      <c r="A85" s="171">
        <v>-3</v>
      </c>
      <c r="B85" s="256"/>
      <c r="C85" s="174">
        <v>180</v>
      </c>
      <c r="D85" s="175">
        <v>176</v>
      </c>
      <c r="E85" s="172">
        <v>165</v>
      </c>
      <c r="F85" s="172">
        <f t="shared" si="1"/>
        <v>155</v>
      </c>
      <c r="G85" s="172">
        <f t="shared" si="1"/>
        <v>149</v>
      </c>
      <c r="H85" s="172">
        <v>150.90909090909091</v>
      </c>
      <c r="I85" s="172">
        <v>144</v>
      </c>
      <c r="J85" s="178"/>
      <c r="R85" s="89" t="s">
        <v>59</v>
      </c>
    </row>
    <row r="86" spans="1:18" ht="15" x14ac:dyDescent="0.2">
      <c r="A86" s="171">
        <v>-2</v>
      </c>
      <c r="B86" s="256"/>
      <c r="C86" s="174">
        <v>181</v>
      </c>
      <c r="D86" s="175">
        <v>177</v>
      </c>
      <c r="E86" s="172">
        <v>166</v>
      </c>
      <c r="F86" s="172">
        <f t="shared" si="1"/>
        <v>156</v>
      </c>
      <c r="G86" s="172">
        <f t="shared" si="1"/>
        <v>150</v>
      </c>
      <c r="H86" s="172">
        <v>151.81818181818181</v>
      </c>
      <c r="I86" s="172">
        <v>145</v>
      </c>
      <c r="J86" s="178"/>
      <c r="R86" s="89" t="s">
        <v>59</v>
      </c>
    </row>
    <row r="87" spans="1:18" ht="15" x14ac:dyDescent="0.2">
      <c r="A87" s="171">
        <v>-1</v>
      </c>
      <c r="B87" s="256"/>
      <c r="C87" s="174">
        <v>182</v>
      </c>
      <c r="D87" s="175">
        <v>178</v>
      </c>
      <c r="E87" s="172">
        <v>167</v>
      </c>
      <c r="F87" s="172">
        <f>F88-1</f>
        <v>157</v>
      </c>
      <c r="G87" s="172">
        <f>G88-1</f>
        <v>151</v>
      </c>
      <c r="H87" s="172">
        <v>152.72727272727272</v>
      </c>
      <c r="I87" s="172">
        <v>146</v>
      </c>
      <c r="J87" s="178"/>
      <c r="R87" s="89" t="s">
        <v>59</v>
      </c>
    </row>
    <row r="88" spans="1:18" ht="15" x14ac:dyDescent="0.2">
      <c r="A88" s="171">
        <v>0</v>
      </c>
      <c r="B88" s="257">
        <v>141</v>
      </c>
      <c r="C88" s="174">
        <v>183</v>
      </c>
      <c r="D88" s="175">
        <v>179</v>
      </c>
      <c r="E88" s="172">
        <v>168</v>
      </c>
      <c r="F88" s="172">
        <v>158</v>
      </c>
      <c r="G88" s="172">
        <v>152</v>
      </c>
      <c r="H88" s="172">
        <v>153.63636363636363</v>
      </c>
      <c r="I88" s="172">
        <v>147</v>
      </c>
      <c r="J88" s="178"/>
      <c r="R88" s="89" t="s">
        <v>59</v>
      </c>
    </row>
    <row r="89" spans="1:18" ht="15" x14ac:dyDescent="0.2">
      <c r="A89" s="171">
        <v>1</v>
      </c>
      <c r="B89" s="257">
        <v>142</v>
      </c>
      <c r="C89" s="260">
        <v>185</v>
      </c>
      <c r="D89" s="260">
        <v>180</v>
      </c>
      <c r="E89" s="172">
        <v>169</v>
      </c>
      <c r="F89" s="172">
        <v>160</v>
      </c>
      <c r="G89" s="172">
        <v>153</v>
      </c>
      <c r="H89" s="172">
        <v>154.54545454545456</v>
      </c>
      <c r="I89" s="172">
        <v>148</v>
      </c>
      <c r="J89" s="178"/>
      <c r="K89" s="178"/>
      <c r="L89" s="178"/>
      <c r="M89" s="178"/>
      <c r="N89" s="178"/>
      <c r="R89" s="89" t="s">
        <v>59</v>
      </c>
    </row>
    <row r="90" spans="1:18" ht="15" x14ac:dyDescent="0.2">
      <c r="A90" s="171">
        <v>2</v>
      </c>
      <c r="B90" s="257">
        <v>142</v>
      </c>
      <c r="C90" s="260">
        <v>186</v>
      </c>
      <c r="D90" s="260">
        <v>181</v>
      </c>
      <c r="E90" s="175">
        <v>170</v>
      </c>
      <c r="F90" s="172">
        <v>161</v>
      </c>
      <c r="G90" s="172">
        <v>154</v>
      </c>
      <c r="H90" s="172">
        <v>155.45454545454544</v>
      </c>
      <c r="I90" s="172">
        <v>149</v>
      </c>
      <c r="J90" s="178"/>
      <c r="K90" s="178"/>
      <c r="L90" s="178"/>
      <c r="M90" s="178"/>
      <c r="N90" s="178"/>
      <c r="R90" s="89" t="s">
        <v>59</v>
      </c>
    </row>
    <row r="91" spans="1:18" ht="15" x14ac:dyDescent="0.2">
      <c r="A91" s="171">
        <v>3</v>
      </c>
      <c r="B91" s="257">
        <v>143</v>
      </c>
      <c r="C91" s="176">
        <v>187</v>
      </c>
      <c r="D91" s="260">
        <v>182</v>
      </c>
      <c r="E91" s="175">
        <v>171</v>
      </c>
      <c r="F91" s="172">
        <v>162</v>
      </c>
      <c r="G91" s="172">
        <v>155</v>
      </c>
      <c r="H91" s="172">
        <v>156.36363636363637</v>
      </c>
      <c r="I91" s="172">
        <v>150</v>
      </c>
      <c r="J91" s="178"/>
      <c r="K91" s="178"/>
      <c r="L91" s="178"/>
      <c r="M91" s="178"/>
      <c r="N91" s="178"/>
      <c r="R91" s="89" t="s">
        <v>59</v>
      </c>
    </row>
    <row r="92" spans="1:18" ht="15" x14ac:dyDescent="0.2">
      <c r="A92" s="171">
        <v>4</v>
      </c>
      <c r="B92" s="257">
        <v>143</v>
      </c>
      <c r="C92" s="176">
        <v>188</v>
      </c>
      <c r="D92" s="260">
        <v>183</v>
      </c>
      <c r="E92" s="175">
        <v>172</v>
      </c>
      <c r="F92" s="172">
        <v>163</v>
      </c>
      <c r="G92" s="172">
        <v>156</v>
      </c>
      <c r="H92" s="172">
        <v>157.27272727272728</v>
      </c>
      <c r="I92" s="172">
        <v>151</v>
      </c>
      <c r="J92" s="178"/>
      <c r="K92" s="178"/>
      <c r="L92" s="178"/>
      <c r="M92" s="178"/>
      <c r="N92" s="178"/>
      <c r="R92" s="89" t="s">
        <v>59</v>
      </c>
    </row>
    <row r="93" spans="1:18" ht="15.75" thickBot="1" x14ac:dyDescent="0.25">
      <c r="A93" s="171">
        <v>5</v>
      </c>
      <c r="B93" s="257">
        <v>144</v>
      </c>
      <c r="C93" s="176">
        <v>190</v>
      </c>
      <c r="D93" s="260">
        <v>184</v>
      </c>
      <c r="E93" s="173">
        <v>174</v>
      </c>
      <c r="F93" s="172">
        <v>164</v>
      </c>
      <c r="G93" s="172">
        <v>157</v>
      </c>
      <c r="H93" s="172">
        <v>158.18181818181819</v>
      </c>
      <c r="I93" s="172">
        <v>152</v>
      </c>
      <c r="J93" s="178"/>
      <c r="K93" s="178"/>
      <c r="L93" s="178"/>
      <c r="M93" s="178"/>
      <c r="N93" s="178"/>
      <c r="R93" s="89" t="s">
        <v>59</v>
      </c>
    </row>
    <row r="94" spans="1:18" ht="15.75" thickBot="1" x14ac:dyDescent="0.25">
      <c r="A94" s="171">
        <v>6</v>
      </c>
      <c r="B94" s="257">
        <v>144</v>
      </c>
      <c r="C94" s="177">
        <v>191</v>
      </c>
      <c r="D94" s="260">
        <v>185</v>
      </c>
      <c r="E94" s="175">
        <v>175</v>
      </c>
      <c r="F94" s="172">
        <v>165</v>
      </c>
      <c r="G94" s="172">
        <v>158</v>
      </c>
      <c r="H94" s="172">
        <v>159.09090909090909</v>
      </c>
      <c r="I94" s="172">
        <v>153</v>
      </c>
      <c r="J94" s="178"/>
      <c r="K94" s="178"/>
      <c r="L94" s="178"/>
      <c r="M94" s="178"/>
      <c r="N94" s="178"/>
      <c r="R94" s="89" t="s">
        <v>59</v>
      </c>
    </row>
    <row r="95" spans="1:18" ht="15" x14ac:dyDescent="0.2">
      <c r="A95" s="171">
        <v>7</v>
      </c>
      <c r="B95" s="257">
        <v>145</v>
      </c>
      <c r="C95" s="176">
        <v>193</v>
      </c>
      <c r="D95" s="260">
        <v>186</v>
      </c>
      <c r="E95" s="175">
        <v>176</v>
      </c>
      <c r="F95" s="172">
        <v>166</v>
      </c>
      <c r="G95" s="172">
        <v>159</v>
      </c>
      <c r="H95" s="172">
        <v>160</v>
      </c>
      <c r="I95" s="172">
        <v>154</v>
      </c>
      <c r="J95" s="178"/>
      <c r="K95" s="178"/>
      <c r="L95" s="178"/>
      <c r="M95" s="178"/>
      <c r="N95" s="178"/>
      <c r="R95" s="89" t="s">
        <v>59</v>
      </c>
    </row>
    <row r="96" spans="1:18" ht="15" x14ac:dyDescent="0.2">
      <c r="A96" s="171">
        <v>8</v>
      </c>
      <c r="B96" s="257">
        <v>145</v>
      </c>
      <c r="C96" s="176">
        <v>194</v>
      </c>
      <c r="D96" s="176">
        <v>187</v>
      </c>
      <c r="E96" s="175">
        <v>178</v>
      </c>
      <c r="F96" s="172">
        <v>167</v>
      </c>
      <c r="G96" s="172">
        <v>160</v>
      </c>
      <c r="H96" s="172">
        <v>160.90909090909091</v>
      </c>
      <c r="I96" s="172">
        <v>155</v>
      </c>
      <c r="J96" s="178"/>
      <c r="K96" s="178"/>
      <c r="L96" s="178"/>
      <c r="M96" s="178"/>
      <c r="N96" s="178"/>
      <c r="R96" s="89" t="s">
        <v>59</v>
      </c>
    </row>
    <row r="97" spans="1:18" ht="15" x14ac:dyDescent="0.2">
      <c r="A97" s="171">
        <v>9</v>
      </c>
      <c r="B97" s="257">
        <v>146</v>
      </c>
      <c r="C97" s="176">
        <v>195</v>
      </c>
      <c r="D97" s="176">
        <v>188</v>
      </c>
      <c r="E97" s="175">
        <v>179</v>
      </c>
      <c r="F97" s="172">
        <v>168</v>
      </c>
      <c r="G97" s="172">
        <v>161</v>
      </c>
      <c r="H97" s="172">
        <v>161.81818181818181</v>
      </c>
      <c r="I97" s="172">
        <v>156</v>
      </c>
      <c r="J97" s="178"/>
      <c r="K97" s="178"/>
      <c r="L97" s="178"/>
      <c r="M97" s="178"/>
      <c r="N97" s="178"/>
      <c r="R97" s="89" t="s">
        <v>59</v>
      </c>
    </row>
    <row r="98" spans="1:18" ht="15" x14ac:dyDescent="0.2">
      <c r="A98" s="171">
        <v>10</v>
      </c>
      <c r="B98" s="257">
        <v>146</v>
      </c>
      <c r="C98" s="248">
        <v>196</v>
      </c>
      <c r="D98" s="176">
        <v>190</v>
      </c>
      <c r="E98" s="174">
        <v>180</v>
      </c>
      <c r="F98" s="172">
        <v>169</v>
      </c>
      <c r="G98" s="172">
        <v>162</v>
      </c>
      <c r="H98" s="172">
        <v>162.72727272727272</v>
      </c>
      <c r="I98" s="172">
        <v>157</v>
      </c>
      <c r="J98" s="178"/>
      <c r="K98" s="178"/>
      <c r="L98" s="178"/>
      <c r="M98" s="178"/>
      <c r="N98" s="178"/>
      <c r="R98" s="89" t="s">
        <v>59</v>
      </c>
    </row>
    <row r="99" spans="1:18" ht="15" x14ac:dyDescent="0.2">
      <c r="A99" s="171">
        <v>11</v>
      </c>
      <c r="B99" s="257">
        <v>147</v>
      </c>
      <c r="C99" s="248">
        <v>197</v>
      </c>
      <c r="D99" s="176">
        <v>191</v>
      </c>
      <c r="E99" s="174">
        <v>181</v>
      </c>
      <c r="F99" s="175">
        <v>170</v>
      </c>
      <c r="G99" s="172">
        <v>163</v>
      </c>
      <c r="H99" s="172">
        <v>163.63636363636363</v>
      </c>
      <c r="I99" s="172">
        <v>158</v>
      </c>
      <c r="J99" s="178"/>
      <c r="K99" s="178"/>
      <c r="L99" s="178"/>
      <c r="M99" s="178"/>
      <c r="N99" s="178"/>
      <c r="R99" s="89" t="s">
        <v>59</v>
      </c>
    </row>
    <row r="100" spans="1:18" ht="15.75" thickBot="1" x14ac:dyDescent="0.25">
      <c r="A100" s="171">
        <v>12</v>
      </c>
      <c r="B100" s="257">
        <v>147</v>
      </c>
      <c r="C100" s="248">
        <v>198</v>
      </c>
      <c r="D100" s="177">
        <v>192</v>
      </c>
      <c r="E100" s="174">
        <v>182</v>
      </c>
      <c r="F100" s="175">
        <v>172</v>
      </c>
      <c r="G100" s="172">
        <v>164</v>
      </c>
      <c r="H100" s="172">
        <v>164.54545454545456</v>
      </c>
      <c r="I100" s="172">
        <v>159</v>
      </c>
      <c r="J100" s="178"/>
      <c r="K100" s="178"/>
      <c r="L100" s="178"/>
      <c r="M100" s="178"/>
      <c r="N100" s="178"/>
      <c r="R100" s="89" t="s">
        <v>59</v>
      </c>
    </row>
    <row r="101" spans="1:18" ht="15.75" thickBot="1" x14ac:dyDescent="0.25">
      <c r="A101" s="171">
        <v>13</v>
      </c>
      <c r="B101" s="257">
        <v>148</v>
      </c>
      <c r="C101" s="248">
        <v>200</v>
      </c>
      <c r="D101" s="176">
        <v>193</v>
      </c>
      <c r="E101" s="174">
        <v>184</v>
      </c>
      <c r="F101" s="173">
        <v>173</v>
      </c>
      <c r="G101" s="172">
        <v>165</v>
      </c>
      <c r="H101" s="172">
        <v>165.45454545454544</v>
      </c>
      <c r="I101" s="172">
        <v>160</v>
      </c>
      <c r="J101" s="178"/>
      <c r="K101" s="178"/>
      <c r="L101" s="178"/>
      <c r="M101" s="178"/>
      <c r="N101" s="178"/>
      <c r="R101" s="89" t="s">
        <v>59</v>
      </c>
    </row>
    <row r="102" spans="1:18" ht="15.75" thickBot="1" x14ac:dyDescent="0.25">
      <c r="A102" s="171">
        <v>14</v>
      </c>
      <c r="B102" s="257">
        <v>148</v>
      </c>
      <c r="C102" s="249">
        <v>201</v>
      </c>
      <c r="D102" s="176">
        <v>194</v>
      </c>
      <c r="E102" s="174">
        <v>185</v>
      </c>
      <c r="F102" s="175">
        <v>175</v>
      </c>
      <c r="G102" s="172">
        <v>166</v>
      </c>
      <c r="H102" s="172">
        <v>166.36363636363637</v>
      </c>
      <c r="I102" s="172">
        <v>161</v>
      </c>
      <c r="J102" s="178"/>
      <c r="K102" s="178"/>
      <c r="L102" s="178"/>
      <c r="M102" s="178"/>
      <c r="N102" s="178"/>
      <c r="R102" s="89" t="s">
        <v>59</v>
      </c>
    </row>
    <row r="103" spans="1:18" ht="15" x14ac:dyDescent="0.2">
      <c r="A103" s="171">
        <v>15</v>
      </c>
      <c r="B103" s="257">
        <v>149</v>
      </c>
      <c r="C103" s="248">
        <v>203</v>
      </c>
      <c r="D103" s="176">
        <v>195</v>
      </c>
      <c r="E103" s="174">
        <v>186</v>
      </c>
      <c r="F103" s="175">
        <v>176</v>
      </c>
      <c r="G103" s="172">
        <v>167</v>
      </c>
      <c r="H103" s="172">
        <v>167.27272727272728</v>
      </c>
      <c r="I103" s="172">
        <v>162</v>
      </c>
      <c r="J103" s="178"/>
      <c r="K103" s="178"/>
      <c r="L103" s="178"/>
      <c r="M103" s="178"/>
      <c r="N103" s="178"/>
      <c r="R103" s="89" t="s">
        <v>59</v>
      </c>
    </row>
    <row r="104" spans="1:18" ht="15" x14ac:dyDescent="0.2">
      <c r="A104" s="171">
        <v>16</v>
      </c>
      <c r="B104" s="257">
        <v>149</v>
      </c>
      <c r="C104" s="180">
        <v>204</v>
      </c>
      <c r="D104" s="248">
        <v>196</v>
      </c>
      <c r="E104" s="176">
        <v>187</v>
      </c>
      <c r="F104" s="175">
        <v>178</v>
      </c>
      <c r="G104" s="172">
        <v>168</v>
      </c>
      <c r="H104" s="172">
        <v>168.18181818181819</v>
      </c>
      <c r="I104" s="172">
        <v>163</v>
      </c>
      <c r="J104" s="178"/>
      <c r="K104" s="178"/>
      <c r="L104" s="178"/>
      <c r="M104" s="178"/>
      <c r="N104" s="178"/>
      <c r="R104" s="89"/>
    </row>
    <row r="105" spans="1:18" ht="15" x14ac:dyDescent="0.2">
      <c r="A105" s="171">
        <v>17</v>
      </c>
      <c r="B105" s="257">
        <v>150</v>
      </c>
      <c r="C105" s="180">
        <v>206</v>
      </c>
      <c r="D105" s="248">
        <v>197</v>
      </c>
      <c r="E105" s="176">
        <v>188</v>
      </c>
      <c r="F105" s="175">
        <v>179</v>
      </c>
      <c r="G105" s="172">
        <v>169</v>
      </c>
      <c r="H105" s="172">
        <v>169.09090909090909</v>
      </c>
      <c r="I105" s="172">
        <v>164</v>
      </c>
      <c r="J105" s="178"/>
      <c r="K105" s="178"/>
      <c r="L105" s="303" t="s">
        <v>68</v>
      </c>
      <c r="M105" s="178"/>
      <c r="N105" s="178"/>
      <c r="R105" s="89"/>
    </row>
    <row r="106" spans="1:18" ht="15.75" customHeight="1" x14ac:dyDescent="0.2">
      <c r="A106" s="171">
        <v>18</v>
      </c>
      <c r="B106" s="257">
        <v>151</v>
      </c>
      <c r="C106" s="180">
        <v>207</v>
      </c>
      <c r="D106" s="248">
        <v>199</v>
      </c>
      <c r="E106" s="176">
        <v>189</v>
      </c>
      <c r="F106" s="174">
        <v>180</v>
      </c>
      <c r="G106" s="175">
        <v>170</v>
      </c>
      <c r="H106" s="175">
        <v>170</v>
      </c>
      <c r="I106" s="172">
        <v>165</v>
      </c>
      <c r="J106" s="178"/>
      <c r="K106" s="178"/>
      <c r="L106" s="303"/>
      <c r="M106" s="178"/>
      <c r="N106" s="178"/>
      <c r="R106" s="89"/>
    </row>
    <row r="107" spans="1:18" ht="15" x14ac:dyDescent="0.2">
      <c r="A107" s="171">
        <v>19</v>
      </c>
      <c r="B107" s="257">
        <v>151</v>
      </c>
      <c r="C107" s="180">
        <v>208</v>
      </c>
      <c r="D107" s="248">
        <v>200</v>
      </c>
      <c r="E107" s="176">
        <v>191</v>
      </c>
      <c r="F107" s="174">
        <v>182</v>
      </c>
      <c r="G107" s="175">
        <v>171</v>
      </c>
      <c r="H107" s="175">
        <v>170.90909090909091</v>
      </c>
      <c r="I107" s="172">
        <v>166</v>
      </c>
      <c r="J107" s="178"/>
      <c r="K107" s="178"/>
      <c r="L107" s="178"/>
      <c r="M107" s="178"/>
      <c r="N107" s="178"/>
      <c r="R107" s="89"/>
    </row>
    <row r="108" spans="1:18" ht="15.75" thickBot="1" x14ac:dyDescent="0.25">
      <c r="A108" s="171">
        <v>20</v>
      </c>
      <c r="B108" s="257">
        <v>152</v>
      </c>
      <c r="C108" s="180">
        <v>209</v>
      </c>
      <c r="D108" s="249">
        <v>201</v>
      </c>
      <c r="E108" s="177">
        <v>192</v>
      </c>
      <c r="F108" s="174">
        <v>183</v>
      </c>
      <c r="G108" s="175">
        <v>172</v>
      </c>
      <c r="H108" s="175">
        <v>171.81818181818181</v>
      </c>
      <c r="I108" s="172">
        <v>167</v>
      </c>
      <c r="J108" s="178"/>
      <c r="K108" s="178"/>
      <c r="L108" s="178"/>
      <c r="M108" s="178"/>
      <c r="N108" s="178"/>
      <c r="R108" s="89"/>
    </row>
    <row r="109" spans="1:18" ht="15" x14ac:dyDescent="0.2">
      <c r="A109" s="171">
        <v>21</v>
      </c>
      <c r="B109" s="257">
        <v>152</v>
      </c>
      <c r="C109" s="180">
        <v>210</v>
      </c>
      <c r="D109" s="248">
        <v>203</v>
      </c>
      <c r="E109" s="176">
        <v>194</v>
      </c>
      <c r="F109" s="174">
        <v>184</v>
      </c>
      <c r="G109" s="175">
        <v>173</v>
      </c>
      <c r="H109" s="175">
        <v>172.72727272727272</v>
      </c>
      <c r="I109" s="172">
        <v>168</v>
      </c>
      <c r="J109" s="178"/>
      <c r="K109" s="178"/>
      <c r="L109" s="178"/>
      <c r="M109" s="178"/>
      <c r="N109" s="178"/>
      <c r="R109" s="89"/>
    </row>
    <row r="110" spans="1:18" ht="15.75" thickBot="1" x14ac:dyDescent="0.25">
      <c r="A110" s="171">
        <v>22</v>
      </c>
      <c r="B110" s="257">
        <v>153</v>
      </c>
      <c r="C110" s="180">
        <v>211</v>
      </c>
      <c r="D110" s="180">
        <v>204</v>
      </c>
      <c r="E110" s="176">
        <v>195</v>
      </c>
      <c r="F110" s="174">
        <v>186</v>
      </c>
      <c r="G110" s="173">
        <v>174</v>
      </c>
      <c r="H110" s="173">
        <v>173.63636363636363</v>
      </c>
      <c r="I110" s="172">
        <v>169</v>
      </c>
      <c r="J110" s="178"/>
      <c r="K110" s="178"/>
      <c r="L110" s="178"/>
      <c r="M110" s="178"/>
      <c r="N110" s="178"/>
      <c r="R110" s="89"/>
    </row>
    <row r="111" spans="1:18" ht="15.75" thickBot="1" x14ac:dyDescent="0.25">
      <c r="A111" s="171">
        <v>23</v>
      </c>
      <c r="B111" s="257">
        <v>153</v>
      </c>
      <c r="C111" s="183">
        <v>212</v>
      </c>
      <c r="D111" s="180">
        <v>205</v>
      </c>
      <c r="E111" s="248">
        <v>196</v>
      </c>
      <c r="F111" s="176">
        <v>187</v>
      </c>
      <c r="G111" s="175">
        <v>175</v>
      </c>
      <c r="H111" s="175">
        <v>174.54545454545456</v>
      </c>
      <c r="I111" s="175">
        <v>170</v>
      </c>
      <c r="J111" s="178"/>
      <c r="K111" s="178"/>
      <c r="L111" s="178"/>
      <c r="M111" s="178"/>
      <c r="N111" s="178"/>
      <c r="R111" s="89"/>
    </row>
    <row r="112" spans="1:18" ht="15" x14ac:dyDescent="0.2">
      <c r="A112" s="171">
        <v>24</v>
      </c>
      <c r="B112" s="257">
        <v>154</v>
      </c>
      <c r="C112" s="179">
        <v>213</v>
      </c>
      <c r="D112" s="180">
        <v>206</v>
      </c>
      <c r="E112" s="248">
        <v>197</v>
      </c>
      <c r="F112" s="176">
        <v>188</v>
      </c>
      <c r="G112" s="175">
        <v>177</v>
      </c>
      <c r="H112" s="175">
        <v>175.45454545454544</v>
      </c>
      <c r="I112" s="175">
        <v>171</v>
      </c>
      <c r="J112" s="178"/>
      <c r="K112" s="178"/>
      <c r="L112" s="178"/>
      <c r="M112" s="178"/>
      <c r="N112" s="178"/>
      <c r="R112" s="89"/>
    </row>
    <row r="113" spans="1:18" ht="15" x14ac:dyDescent="0.2">
      <c r="A113" s="171">
        <v>25</v>
      </c>
      <c r="B113" s="257">
        <v>154</v>
      </c>
      <c r="C113" s="179">
        <v>214</v>
      </c>
      <c r="D113" s="180">
        <v>208</v>
      </c>
      <c r="E113" s="248">
        <v>199</v>
      </c>
      <c r="F113" s="176">
        <v>190</v>
      </c>
      <c r="G113" s="175">
        <v>178</v>
      </c>
      <c r="H113" s="175">
        <v>176.36363636363637</v>
      </c>
      <c r="I113" s="175">
        <v>172</v>
      </c>
      <c r="J113" s="178"/>
      <c r="K113" s="178"/>
      <c r="L113" s="178"/>
      <c r="M113" s="182"/>
      <c r="N113" s="182"/>
      <c r="R113" s="89"/>
    </row>
    <row r="114" spans="1:18" ht="15" x14ac:dyDescent="0.2">
      <c r="A114" s="171">
        <v>26</v>
      </c>
      <c r="B114" s="257">
        <v>155</v>
      </c>
      <c r="C114" s="179">
        <v>215</v>
      </c>
      <c r="D114" s="180">
        <v>209</v>
      </c>
      <c r="E114" s="248">
        <v>200</v>
      </c>
      <c r="F114" s="176">
        <v>191</v>
      </c>
      <c r="G114" s="175">
        <v>179</v>
      </c>
      <c r="H114" s="175">
        <v>177.27272727272728</v>
      </c>
      <c r="I114" s="175">
        <v>173</v>
      </c>
      <c r="J114" s="178"/>
      <c r="K114" s="178"/>
      <c r="L114" s="178"/>
      <c r="M114" s="182"/>
      <c r="N114" s="178"/>
      <c r="R114" s="89"/>
    </row>
    <row r="115" spans="1:18" ht="15.75" thickBot="1" x14ac:dyDescent="0.25">
      <c r="A115" s="171">
        <v>27</v>
      </c>
      <c r="B115" s="257">
        <v>155</v>
      </c>
      <c r="C115" s="179">
        <v>216</v>
      </c>
      <c r="D115" s="180">
        <v>210</v>
      </c>
      <c r="E115" s="249">
        <v>202</v>
      </c>
      <c r="F115" s="177">
        <v>192</v>
      </c>
      <c r="G115" s="174">
        <v>180</v>
      </c>
      <c r="H115" s="175">
        <v>178.18181818181819</v>
      </c>
      <c r="I115" s="173">
        <v>174</v>
      </c>
      <c r="J115" s="85"/>
      <c r="K115" s="85"/>
      <c r="L115" s="85"/>
      <c r="M115" s="85"/>
      <c r="N115" s="87"/>
      <c r="R115" s="89"/>
    </row>
    <row r="116" spans="1:18" ht="15" x14ac:dyDescent="0.2">
      <c r="A116" s="171">
        <v>28</v>
      </c>
      <c r="B116" s="257">
        <v>156</v>
      </c>
      <c r="C116" s="179">
        <v>217</v>
      </c>
      <c r="D116" s="180">
        <v>211</v>
      </c>
      <c r="E116" s="248">
        <v>203</v>
      </c>
      <c r="F116" s="176">
        <v>194</v>
      </c>
      <c r="G116" s="174">
        <v>181</v>
      </c>
      <c r="H116" s="175">
        <v>178</v>
      </c>
      <c r="I116" s="175">
        <v>175.45454545454544</v>
      </c>
      <c r="J116" s="182"/>
      <c r="K116" s="182"/>
      <c r="L116" s="182"/>
      <c r="M116" s="182"/>
      <c r="N116" s="178"/>
      <c r="R116" s="89"/>
    </row>
    <row r="117" spans="1:18" ht="15.75" thickBot="1" x14ac:dyDescent="0.25">
      <c r="A117" s="171">
        <v>29</v>
      </c>
      <c r="B117" s="257">
        <v>156</v>
      </c>
      <c r="C117" s="179">
        <v>218</v>
      </c>
      <c r="D117" s="183">
        <v>212</v>
      </c>
      <c r="E117" s="180">
        <v>204</v>
      </c>
      <c r="F117" s="176">
        <v>195</v>
      </c>
      <c r="G117" s="174">
        <v>182</v>
      </c>
      <c r="H117" s="175">
        <v>179</v>
      </c>
      <c r="I117" s="175">
        <v>175</v>
      </c>
      <c r="J117" s="182"/>
      <c r="K117" s="182"/>
      <c r="L117" s="304" t="s">
        <v>69</v>
      </c>
      <c r="M117" s="178"/>
      <c r="N117" s="182"/>
      <c r="R117" s="89"/>
    </row>
    <row r="118" spans="1:18" ht="15" customHeight="1" x14ac:dyDescent="0.2">
      <c r="A118" s="171">
        <v>30</v>
      </c>
      <c r="B118" s="257">
        <v>157</v>
      </c>
      <c r="C118" s="179">
        <v>219</v>
      </c>
      <c r="D118" s="179">
        <v>213</v>
      </c>
      <c r="E118" s="180">
        <v>205</v>
      </c>
      <c r="F118" s="248">
        <v>196</v>
      </c>
      <c r="G118" s="174">
        <v>183</v>
      </c>
      <c r="H118" s="174">
        <v>180</v>
      </c>
      <c r="I118" s="175">
        <v>176</v>
      </c>
      <c r="J118" s="182"/>
      <c r="K118" s="182"/>
      <c r="L118" s="304"/>
      <c r="M118" s="178"/>
      <c r="N118" s="178"/>
      <c r="R118" s="89"/>
    </row>
    <row r="119" spans="1:18" ht="15" x14ac:dyDescent="0.2">
      <c r="A119" s="171">
        <v>31</v>
      </c>
      <c r="B119" s="257">
        <v>157</v>
      </c>
      <c r="C119" s="181">
        <v>220</v>
      </c>
      <c r="D119" s="179">
        <v>214</v>
      </c>
      <c r="E119" s="180">
        <v>206</v>
      </c>
      <c r="F119" s="248">
        <v>198</v>
      </c>
      <c r="G119" s="174">
        <v>184</v>
      </c>
      <c r="H119" s="174">
        <v>181</v>
      </c>
      <c r="I119" s="175">
        <v>177</v>
      </c>
      <c r="J119" s="182"/>
      <c r="K119" s="182"/>
      <c r="L119" s="304"/>
      <c r="M119" s="182"/>
      <c r="N119" s="178"/>
    </row>
    <row r="120" spans="1:18" ht="15" x14ac:dyDescent="0.2">
      <c r="A120" s="171">
        <v>32</v>
      </c>
      <c r="B120" s="257">
        <v>158</v>
      </c>
      <c r="C120" s="181">
        <v>221</v>
      </c>
      <c r="D120" s="179">
        <v>215</v>
      </c>
      <c r="E120" s="180">
        <v>207</v>
      </c>
      <c r="F120" s="248">
        <v>200</v>
      </c>
      <c r="G120" s="174">
        <v>185</v>
      </c>
      <c r="H120" s="174">
        <v>181</v>
      </c>
      <c r="I120" s="175">
        <v>178</v>
      </c>
      <c r="J120" s="182"/>
      <c r="K120" s="182"/>
      <c r="L120" s="182"/>
      <c r="M120" s="182"/>
      <c r="N120" s="178"/>
    </row>
    <row r="121" spans="1:18" ht="15.75" thickBot="1" x14ac:dyDescent="0.25">
      <c r="A121" s="171">
        <v>33</v>
      </c>
      <c r="B121" s="257">
        <v>158</v>
      </c>
      <c r="C121" s="181">
        <v>222</v>
      </c>
      <c r="D121" s="179">
        <v>216</v>
      </c>
      <c r="E121" s="180">
        <v>208</v>
      </c>
      <c r="F121" s="249">
        <v>201</v>
      </c>
      <c r="G121" s="174">
        <v>186</v>
      </c>
      <c r="H121" s="174">
        <v>182</v>
      </c>
      <c r="I121" s="175">
        <v>179</v>
      </c>
      <c r="J121" s="182"/>
      <c r="K121" s="182"/>
      <c r="L121" s="182"/>
      <c r="M121" s="178"/>
      <c r="N121" s="182"/>
    </row>
    <row r="122" spans="1:18" ht="15" x14ac:dyDescent="0.2">
      <c r="A122" s="171">
        <v>34</v>
      </c>
      <c r="B122" s="257">
        <v>159</v>
      </c>
      <c r="C122" s="181">
        <v>223</v>
      </c>
      <c r="D122" s="179">
        <v>217</v>
      </c>
      <c r="E122" s="180">
        <v>210</v>
      </c>
      <c r="F122" s="248">
        <v>203</v>
      </c>
      <c r="G122" s="176">
        <v>187</v>
      </c>
      <c r="H122" s="174">
        <v>183</v>
      </c>
      <c r="I122" s="174">
        <v>180</v>
      </c>
      <c r="J122" s="182"/>
      <c r="K122" s="182"/>
      <c r="L122" s="182"/>
      <c r="M122" s="178"/>
      <c r="N122" s="178"/>
    </row>
    <row r="123" spans="1:18" ht="15" x14ac:dyDescent="0.2">
      <c r="A123" s="171">
        <v>35</v>
      </c>
      <c r="B123" s="257">
        <v>159</v>
      </c>
      <c r="C123" s="181">
        <v>224</v>
      </c>
      <c r="D123" s="179">
        <v>218</v>
      </c>
      <c r="E123" s="180">
        <v>211</v>
      </c>
      <c r="F123" s="180">
        <v>204</v>
      </c>
      <c r="G123" s="176">
        <v>188</v>
      </c>
      <c r="H123" s="174">
        <v>183</v>
      </c>
      <c r="I123" s="174">
        <v>181</v>
      </c>
      <c r="J123" s="182"/>
      <c r="K123" s="182"/>
      <c r="L123" s="182"/>
      <c r="M123" s="182"/>
      <c r="N123" s="182"/>
    </row>
    <row r="124" spans="1:18" ht="15.75" thickBot="1" x14ac:dyDescent="0.25">
      <c r="A124" s="171">
        <v>36</v>
      </c>
      <c r="B124" s="257">
        <v>160</v>
      </c>
      <c r="C124" s="181">
        <v>226</v>
      </c>
      <c r="D124" s="179">
        <v>219</v>
      </c>
      <c r="E124" s="183">
        <v>212</v>
      </c>
      <c r="F124" s="180">
        <v>205</v>
      </c>
      <c r="G124" s="176">
        <v>189</v>
      </c>
      <c r="H124" s="174">
        <v>184</v>
      </c>
      <c r="I124" s="174">
        <v>182</v>
      </c>
      <c r="J124" s="182"/>
      <c r="K124" s="182"/>
      <c r="L124" s="182"/>
      <c r="M124" s="182"/>
      <c r="N124" s="182"/>
    </row>
    <row r="125" spans="1:18" ht="15" x14ac:dyDescent="0.2">
      <c r="A125" s="171">
        <v>37</v>
      </c>
      <c r="B125" s="257">
        <v>160</v>
      </c>
      <c r="C125" s="181">
        <v>227</v>
      </c>
      <c r="D125" s="181">
        <v>220</v>
      </c>
      <c r="E125" s="179">
        <v>213</v>
      </c>
      <c r="F125" s="180">
        <v>206</v>
      </c>
      <c r="G125" s="176">
        <v>190</v>
      </c>
      <c r="H125" s="174">
        <v>185</v>
      </c>
      <c r="I125" s="174">
        <v>183</v>
      </c>
      <c r="J125" s="182"/>
      <c r="K125" s="182"/>
      <c r="L125" s="182"/>
      <c r="M125" s="182"/>
      <c r="N125" s="182"/>
    </row>
    <row r="126" spans="1:18" ht="15.75" thickBot="1" x14ac:dyDescent="0.25">
      <c r="A126" s="171">
        <v>38</v>
      </c>
      <c r="B126" s="257">
        <v>161</v>
      </c>
      <c r="C126" s="181">
        <v>228</v>
      </c>
      <c r="D126" s="181">
        <v>221</v>
      </c>
      <c r="E126" s="179">
        <v>214</v>
      </c>
      <c r="F126" s="180">
        <v>208</v>
      </c>
      <c r="G126" s="177">
        <v>192</v>
      </c>
      <c r="H126" s="174">
        <v>185</v>
      </c>
      <c r="I126" s="174">
        <v>184</v>
      </c>
      <c r="J126" s="182"/>
      <c r="K126" s="182"/>
      <c r="L126" s="182"/>
      <c r="M126" s="182"/>
      <c r="N126" s="182"/>
    </row>
    <row r="127" spans="1:18" ht="15" x14ac:dyDescent="0.2">
      <c r="A127" s="171">
        <v>39</v>
      </c>
      <c r="B127" s="257">
        <v>161</v>
      </c>
      <c r="C127" s="181">
        <v>229</v>
      </c>
      <c r="D127" s="181">
        <v>222</v>
      </c>
      <c r="E127" s="179">
        <v>215</v>
      </c>
      <c r="F127" s="180">
        <v>209</v>
      </c>
      <c r="G127" s="176">
        <v>193</v>
      </c>
      <c r="H127" s="174">
        <v>186</v>
      </c>
      <c r="I127" s="174">
        <v>184</v>
      </c>
      <c r="J127" s="182"/>
      <c r="K127" s="182"/>
      <c r="L127" s="182"/>
      <c r="M127" s="182"/>
      <c r="N127" s="182"/>
    </row>
    <row r="128" spans="1:18" ht="15" x14ac:dyDescent="0.2">
      <c r="A128" s="171">
        <v>40</v>
      </c>
      <c r="B128" s="257">
        <v>162</v>
      </c>
      <c r="C128" s="181">
        <v>230</v>
      </c>
      <c r="D128" s="181">
        <v>223</v>
      </c>
      <c r="E128" s="179">
        <v>216</v>
      </c>
      <c r="F128" s="180">
        <v>211</v>
      </c>
      <c r="G128" s="176">
        <v>194</v>
      </c>
      <c r="H128" s="176">
        <v>187</v>
      </c>
      <c r="I128" s="174">
        <v>185</v>
      </c>
      <c r="J128" s="182"/>
      <c r="K128" s="182"/>
      <c r="L128" s="182"/>
      <c r="M128" s="182"/>
      <c r="N128" s="182"/>
    </row>
    <row r="129" spans="1:14" ht="15.75" thickBot="1" x14ac:dyDescent="0.25">
      <c r="A129" s="171">
        <v>41</v>
      </c>
      <c r="B129" s="257">
        <v>162</v>
      </c>
      <c r="C129" s="261">
        <v>230</v>
      </c>
      <c r="D129" s="181">
        <v>224</v>
      </c>
      <c r="E129" s="179">
        <v>217</v>
      </c>
      <c r="F129" s="183">
        <v>212</v>
      </c>
      <c r="G129" s="176">
        <v>195</v>
      </c>
      <c r="H129" s="176">
        <v>188</v>
      </c>
      <c r="I129" s="174">
        <v>186</v>
      </c>
      <c r="J129" s="182"/>
      <c r="K129" s="182"/>
      <c r="L129" s="182"/>
      <c r="M129" s="182"/>
      <c r="N129" s="182"/>
    </row>
    <row r="130" spans="1:14" ht="15" x14ac:dyDescent="0.2">
      <c r="A130" s="171">
        <v>42</v>
      </c>
      <c r="B130" s="257">
        <v>163</v>
      </c>
      <c r="C130" s="261">
        <v>230</v>
      </c>
      <c r="D130" s="181">
        <v>226</v>
      </c>
      <c r="E130" s="179">
        <v>218</v>
      </c>
      <c r="F130" s="179">
        <v>213</v>
      </c>
      <c r="G130" s="248">
        <v>196.36363636363637</v>
      </c>
      <c r="H130" s="176">
        <v>189</v>
      </c>
      <c r="I130" s="176">
        <v>187</v>
      </c>
      <c r="J130" s="182"/>
      <c r="K130" s="182"/>
      <c r="L130" s="182"/>
      <c r="M130" s="182"/>
      <c r="N130" s="182"/>
    </row>
    <row r="131" spans="1:14" ht="15" x14ac:dyDescent="0.2">
      <c r="A131" s="171">
        <v>43</v>
      </c>
      <c r="B131" s="257">
        <v>163</v>
      </c>
      <c r="C131" s="261">
        <v>230</v>
      </c>
      <c r="D131" s="181">
        <v>227</v>
      </c>
      <c r="E131" s="179">
        <v>219</v>
      </c>
      <c r="F131" s="179">
        <v>215</v>
      </c>
      <c r="G131" s="248">
        <v>197.27272727272728</v>
      </c>
      <c r="H131" s="176">
        <v>190</v>
      </c>
      <c r="I131" s="176">
        <v>188</v>
      </c>
      <c r="J131" s="182"/>
      <c r="K131" s="182"/>
      <c r="L131" s="182"/>
      <c r="M131" s="182"/>
      <c r="N131" s="182"/>
    </row>
    <row r="132" spans="1:14" ht="15" x14ac:dyDescent="0.2">
      <c r="A132" s="171">
        <v>44</v>
      </c>
      <c r="B132" s="257">
        <v>164</v>
      </c>
      <c r="C132" s="261">
        <v>230</v>
      </c>
      <c r="D132" s="181">
        <v>228</v>
      </c>
      <c r="E132" s="181">
        <v>220</v>
      </c>
      <c r="F132" s="179">
        <v>216</v>
      </c>
      <c r="G132" s="248">
        <v>198.18181818181819</v>
      </c>
      <c r="H132" s="176">
        <v>191</v>
      </c>
      <c r="I132" s="176">
        <v>189</v>
      </c>
      <c r="J132" s="185"/>
      <c r="K132" s="182"/>
      <c r="L132" s="182"/>
      <c r="M132" s="182"/>
      <c r="N132" s="182"/>
    </row>
    <row r="133" spans="1:14" ht="15.75" thickBot="1" x14ac:dyDescent="0.25">
      <c r="A133" s="171">
        <v>45</v>
      </c>
      <c r="B133" s="257">
        <v>164</v>
      </c>
      <c r="C133" s="261">
        <v>230</v>
      </c>
      <c r="D133" s="181">
        <v>229</v>
      </c>
      <c r="E133" s="181">
        <v>221</v>
      </c>
      <c r="F133" s="179">
        <v>217</v>
      </c>
      <c r="G133" s="248">
        <v>200</v>
      </c>
      <c r="H133" s="177">
        <v>192</v>
      </c>
      <c r="I133" s="176">
        <v>190</v>
      </c>
      <c r="J133" s="182"/>
      <c r="K133" s="185"/>
      <c r="L133" s="182"/>
      <c r="M133" s="182"/>
      <c r="N133" s="182"/>
    </row>
    <row r="134" spans="1:14" ht="15.75" thickBot="1" x14ac:dyDescent="0.25">
      <c r="A134" s="171">
        <v>46</v>
      </c>
      <c r="B134" s="257">
        <v>165</v>
      </c>
      <c r="C134" s="261">
        <v>230</v>
      </c>
      <c r="D134" s="181">
        <v>230</v>
      </c>
      <c r="E134" s="181">
        <v>222</v>
      </c>
      <c r="F134" s="179">
        <v>218</v>
      </c>
      <c r="G134" s="249">
        <v>201</v>
      </c>
      <c r="H134" s="176">
        <v>193</v>
      </c>
      <c r="I134" s="176">
        <v>191</v>
      </c>
      <c r="J134" s="185"/>
      <c r="K134" s="182"/>
      <c r="L134" s="182"/>
      <c r="M134" s="182"/>
      <c r="N134" s="182"/>
    </row>
    <row r="135" spans="1:14" ht="15" x14ac:dyDescent="0.2">
      <c r="A135" s="171">
        <v>47</v>
      </c>
      <c r="B135" s="257">
        <v>165</v>
      </c>
      <c r="C135" s="261">
        <v>230</v>
      </c>
      <c r="D135" s="184">
        <v>230</v>
      </c>
      <c r="E135" s="181">
        <v>223</v>
      </c>
      <c r="F135" s="179">
        <v>219</v>
      </c>
      <c r="G135" s="248">
        <v>203</v>
      </c>
      <c r="H135" s="176">
        <v>194</v>
      </c>
      <c r="I135" s="176">
        <v>192</v>
      </c>
      <c r="J135" s="185"/>
      <c r="K135" s="185"/>
      <c r="L135" s="182"/>
      <c r="M135" s="182"/>
      <c r="N135" s="182"/>
    </row>
    <row r="136" spans="1:14" ht="15.75" thickBot="1" x14ac:dyDescent="0.25">
      <c r="A136" s="171">
        <v>48</v>
      </c>
      <c r="B136" s="257">
        <v>166</v>
      </c>
      <c r="C136" s="261">
        <v>230</v>
      </c>
      <c r="D136" s="184">
        <v>230</v>
      </c>
      <c r="E136" s="181">
        <v>224</v>
      </c>
      <c r="F136" s="181">
        <v>220</v>
      </c>
      <c r="G136" s="180">
        <v>204</v>
      </c>
      <c r="H136" s="176">
        <v>195</v>
      </c>
      <c r="I136" s="177">
        <v>192</v>
      </c>
      <c r="J136" s="87"/>
      <c r="K136" s="87"/>
      <c r="L136" s="87"/>
      <c r="M136" s="87"/>
      <c r="N136" s="186"/>
    </row>
    <row r="137" spans="1:14" ht="15" x14ac:dyDescent="0.2">
      <c r="A137" s="171">
        <v>49</v>
      </c>
      <c r="B137" s="257">
        <v>166</v>
      </c>
      <c r="C137" s="261">
        <v>230</v>
      </c>
      <c r="D137" s="184">
        <v>230</v>
      </c>
      <c r="E137" s="181">
        <v>225</v>
      </c>
      <c r="F137" s="181">
        <v>216.66666666666666</v>
      </c>
      <c r="G137" s="180">
        <v>205</v>
      </c>
      <c r="H137" s="248">
        <v>196</v>
      </c>
      <c r="I137" s="176">
        <v>193</v>
      </c>
      <c r="J137" s="185"/>
      <c r="K137" s="185"/>
      <c r="L137" s="250"/>
      <c r="M137" s="185"/>
      <c r="N137" s="182"/>
    </row>
    <row r="138" spans="1:14" ht="15" customHeight="1" x14ac:dyDescent="0.2">
      <c r="A138" s="171">
        <v>50</v>
      </c>
      <c r="B138" s="257">
        <v>167</v>
      </c>
      <c r="C138" s="261">
        <v>230</v>
      </c>
      <c r="D138" s="184">
        <v>230</v>
      </c>
      <c r="E138" s="181">
        <v>227</v>
      </c>
      <c r="F138" s="181">
        <v>217.77777777777777</v>
      </c>
      <c r="G138" s="180">
        <v>206</v>
      </c>
      <c r="H138" s="248">
        <v>197</v>
      </c>
      <c r="I138" s="176">
        <v>194</v>
      </c>
      <c r="J138" s="185"/>
      <c r="K138" s="185"/>
      <c r="L138" s="250"/>
      <c r="M138" s="182"/>
      <c r="N138" s="185"/>
    </row>
    <row r="139" spans="1:14" ht="15" x14ac:dyDescent="0.2">
      <c r="A139" s="171">
        <v>51</v>
      </c>
      <c r="B139" s="257">
        <v>167</v>
      </c>
      <c r="C139" s="261">
        <v>230</v>
      </c>
      <c r="D139" s="184">
        <v>230</v>
      </c>
      <c r="E139" s="181">
        <v>228</v>
      </c>
      <c r="F139" s="181">
        <v>218.88888888888889</v>
      </c>
      <c r="G139" s="180">
        <v>207</v>
      </c>
      <c r="H139" s="248">
        <v>197</v>
      </c>
      <c r="I139" s="176">
        <v>195</v>
      </c>
      <c r="J139" s="185"/>
      <c r="K139" s="185"/>
      <c r="L139" s="250"/>
      <c r="M139" s="185"/>
      <c r="N139" s="182"/>
    </row>
    <row r="140" spans="1:14" ht="15" x14ac:dyDescent="0.2">
      <c r="A140" s="171">
        <v>52</v>
      </c>
      <c r="B140" s="257">
        <v>168</v>
      </c>
      <c r="C140" s="261">
        <v>230</v>
      </c>
      <c r="D140" s="184">
        <v>230</v>
      </c>
      <c r="E140" s="181">
        <v>229</v>
      </c>
      <c r="F140" s="181">
        <v>220</v>
      </c>
      <c r="G140" s="180">
        <v>208</v>
      </c>
      <c r="H140" s="248">
        <v>198</v>
      </c>
      <c r="I140" s="248">
        <v>196</v>
      </c>
      <c r="J140" s="185"/>
      <c r="K140" s="185"/>
      <c r="L140" s="245"/>
      <c r="M140" s="182"/>
      <c r="N140" s="185"/>
    </row>
    <row r="141" spans="1:14" ht="15" x14ac:dyDescent="0.2">
      <c r="A141" s="171">
        <v>53</v>
      </c>
      <c r="B141" s="257">
        <v>168</v>
      </c>
      <c r="C141" s="261">
        <v>230</v>
      </c>
      <c r="D141" s="184">
        <v>230</v>
      </c>
      <c r="E141" s="181">
        <v>230</v>
      </c>
      <c r="F141" s="181">
        <v>221.11111111111111</v>
      </c>
      <c r="G141" s="180">
        <v>210</v>
      </c>
      <c r="H141" s="248">
        <v>199</v>
      </c>
      <c r="I141" s="248">
        <v>197</v>
      </c>
      <c r="J141" s="90"/>
      <c r="K141" s="185"/>
      <c r="L141" s="245"/>
      <c r="M141" s="182"/>
      <c r="N141" s="182"/>
    </row>
    <row r="142" spans="1:14" ht="15" x14ac:dyDescent="0.2">
      <c r="A142" s="171">
        <v>54</v>
      </c>
      <c r="B142" s="257">
        <v>169</v>
      </c>
      <c r="C142" s="261">
        <v>230</v>
      </c>
      <c r="D142" s="184">
        <v>230</v>
      </c>
      <c r="E142" s="184">
        <v>230</v>
      </c>
      <c r="F142" s="181">
        <v>222.22222222222223</v>
      </c>
      <c r="G142" s="180">
        <v>211</v>
      </c>
      <c r="H142" s="248">
        <v>200</v>
      </c>
      <c r="I142" s="248">
        <v>198</v>
      </c>
      <c r="J142" s="185"/>
      <c r="K142" s="90"/>
      <c r="L142" s="185" t="s">
        <v>76</v>
      </c>
      <c r="M142" s="185"/>
      <c r="N142" s="182"/>
    </row>
    <row r="143" spans="1:14" ht="15.75" thickBot="1" x14ac:dyDescent="0.25">
      <c r="A143" s="171">
        <v>55</v>
      </c>
      <c r="B143" s="257">
        <v>169</v>
      </c>
      <c r="C143" s="261">
        <v>230</v>
      </c>
      <c r="D143" s="184">
        <v>230</v>
      </c>
      <c r="E143" s="184">
        <v>230</v>
      </c>
      <c r="F143" s="181">
        <v>223.33333333333334</v>
      </c>
      <c r="G143" s="183">
        <v>212</v>
      </c>
      <c r="H143" s="248">
        <v>201</v>
      </c>
      <c r="I143" s="248">
        <v>199</v>
      </c>
      <c r="J143" s="90"/>
      <c r="K143" s="185"/>
      <c r="L143" s="185"/>
      <c r="M143" s="182"/>
      <c r="N143" s="182"/>
    </row>
    <row r="144" spans="1:14" ht="15.75" thickBot="1" x14ac:dyDescent="0.25">
      <c r="A144" s="171">
        <v>56</v>
      </c>
      <c r="B144" s="257">
        <v>170</v>
      </c>
      <c r="C144" s="261">
        <v>230</v>
      </c>
      <c r="D144" s="184">
        <v>230</v>
      </c>
      <c r="E144" s="184">
        <v>230</v>
      </c>
      <c r="F144" s="181">
        <v>230</v>
      </c>
      <c r="G144" s="179">
        <v>213</v>
      </c>
      <c r="H144" s="249">
        <v>202</v>
      </c>
      <c r="I144" s="248">
        <v>200</v>
      </c>
      <c r="J144" s="185"/>
      <c r="K144" s="90"/>
      <c r="L144" s="185"/>
      <c r="M144" s="185"/>
      <c r="N144" s="185"/>
    </row>
    <row r="145" spans="1:14" ht="15" x14ac:dyDescent="0.2">
      <c r="A145" s="171">
        <v>57</v>
      </c>
      <c r="B145" s="257">
        <v>170</v>
      </c>
      <c r="C145" s="261">
        <v>230</v>
      </c>
      <c r="D145" s="184">
        <v>230</v>
      </c>
      <c r="E145" s="184">
        <v>230</v>
      </c>
      <c r="F145" s="184">
        <v>230</v>
      </c>
      <c r="G145" s="179">
        <v>214</v>
      </c>
      <c r="H145" s="248">
        <v>203</v>
      </c>
      <c r="I145" s="248">
        <v>201</v>
      </c>
      <c r="J145" s="90"/>
      <c r="K145" s="90"/>
      <c r="L145" s="185"/>
      <c r="M145" s="185"/>
      <c r="N145" s="185"/>
    </row>
    <row r="146" spans="1:14" ht="15.75" thickBot="1" x14ac:dyDescent="0.25">
      <c r="A146" s="171">
        <v>58</v>
      </c>
      <c r="B146" s="257">
        <v>171</v>
      </c>
      <c r="C146" s="261">
        <v>230</v>
      </c>
      <c r="D146" s="184">
        <v>230</v>
      </c>
      <c r="E146" s="184">
        <v>230</v>
      </c>
      <c r="F146" s="184">
        <v>230</v>
      </c>
      <c r="G146" s="179">
        <v>215</v>
      </c>
      <c r="H146" s="180">
        <v>204</v>
      </c>
      <c r="I146" s="249">
        <v>202</v>
      </c>
      <c r="J146" s="186"/>
      <c r="K146" s="91"/>
      <c r="L146" s="186"/>
      <c r="M146" s="186"/>
      <c r="N146" s="186"/>
    </row>
    <row r="147" spans="1:14" ht="15" x14ac:dyDescent="0.2">
      <c r="A147" s="171">
        <v>59</v>
      </c>
      <c r="B147" s="257">
        <v>171</v>
      </c>
      <c r="C147" s="261">
        <v>230</v>
      </c>
      <c r="D147" s="184">
        <v>230</v>
      </c>
      <c r="E147" s="184">
        <v>230</v>
      </c>
      <c r="F147" s="184">
        <v>230</v>
      </c>
      <c r="G147" s="179">
        <v>216</v>
      </c>
      <c r="H147" s="180">
        <v>205</v>
      </c>
      <c r="I147" s="248">
        <v>203</v>
      </c>
      <c r="J147" s="90"/>
      <c r="K147" s="90"/>
      <c r="L147" s="90"/>
      <c r="M147" s="185"/>
      <c r="N147" s="90"/>
    </row>
    <row r="148" spans="1:14" ht="15" x14ac:dyDescent="0.2">
      <c r="A148" s="171">
        <v>60</v>
      </c>
      <c r="B148" s="257">
        <v>172</v>
      </c>
      <c r="C148" s="261">
        <v>230</v>
      </c>
      <c r="D148" s="184">
        <v>230</v>
      </c>
      <c r="E148" s="184">
        <v>230</v>
      </c>
      <c r="F148" s="184">
        <v>230</v>
      </c>
      <c r="G148" s="179">
        <v>217</v>
      </c>
      <c r="H148" s="180">
        <v>206</v>
      </c>
      <c r="I148" s="180">
        <v>204</v>
      </c>
      <c r="J148" s="90"/>
      <c r="K148" s="187"/>
      <c r="L148" s="305"/>
      <c r="M148" s="90"/>
      <c r="N148" s="185"/>
    </row>
    <row r="149" spans="1:14" ht="15" customHeight="1" x14ac:dyDescent="0.2">
      <c r="A149" s="171">
        <v>61</v>
      </c>
      <c r="B149" s="257">
        <v>172</v>
      </c>
      <c r="C149" s="261">
        <v>230</v>
      </c>
      <c r="D149" s="184">
        <v>230</v>
      </c>
      <c r="E149" s="184">
        <v>230</v>
      </c>
      <c r="F149" s="184">
        <v>230</v>
      </c>
      <c r="G149" s="179">
        <v>218</v>
      </c>
      <c r="H149" s="180">
        <v>207</v>
      </c>
      <c r="I149" s="180">
        <v>205</v>
      </c>
      <c r="J149" s="187"/>
      <c r="K149" s="90"/>
      <c r="L149" s="305"/>
      <c r="M149" s="185"/>
      <c r="N149" s="90"/>
    </row>
    <row r="150" spans="1:14" ht="15" x14ac:dyDescent="0.2">
      <c r="A150" s="171">
        <v>62</v>
      </c>
      <c r="B150" s="257">
        <v>173</v>
      </c>
      <c r="C150" s="261">
        <v>230</v>
      </c>
      <c r="D150" s="184">
        <v>230</v>
      </c>
      <c r="E150" s="184">
        <v>230</v>
      </c>
      <c r="F150" s="184">
        <v>230</v>
      </c>
      <c r="G150" s="179">
        <v>219</v>
      </c>
      <c r="H150" s="180">
        <v>207</v>
      </c>
      <c r="I150" s="180">
        <v>206</v>
      </c>
      <c r="J150" s="90"/>
      <c r="K150" s="187"/>
      <c r="L150" s="246"/>
      <c r="M150" s="90"/>
      <c r="N150" s="185"/>
    </row>
    <row r="151" spans="1:14" ht="15" x14ac:dyDescent="0.2">
      <c r="A151" s="171">
        <v>63</v>
      </c>
      <c r="B151" s="257">
        <v>173</v>
      </c>
      <c r="C151" s="261">
        <v>230</v>
      </c>
      <c r="D151" s="184">
        <v>230</v>
      </c>
      <c r="E151" s="184">
        <v>230</v>
      </c>
      <c r="F151" s="184">
        <v>230</v>
      </c>
      <c r="G151" s="181">
        <v>220</v>
      </c>
      <c r="H151" s="180">
        <v>208</v>
      </c>
      <c r="I151" s="180">
        <v>207</v>
      </c>
      <c r="J151" s="187"/>
      <c r="K151" s="90"/>
      <c r="L151" s="246"/>
      <c r="M151" s="185"/>
      <c r="N151" s="90"/>
    </row>
    <row r="152" spans="1:14" ht="15" x14ac:dyDescent="0.2">
      <c r="A152" s="171">
        <v>64</v>
      </c>
      <c r="B152" s="257">
        <v>174</v>
      </c>
      <c r="C152" s="261">
        <v>230</v>
      </c>
      <c r="D152" s="184">
        <v>230</v>
      </c>
      <c r="E152" s="184">
        <v>230</v>
      </c>
      <c r="F152" s="184">
        <v>230</v>
      </c>
      <c r="G152" s="181">
        <v>221</v>
      </c>
      <c r="H152" s="180">
        <v>209</v>
      </c>
      <c r="I152" s="180">
        <v>208</v>
      </c>
      <c r="J152" s="90"/>
      <c r="K152" s="187"/>
      <c r="L152" s="90"/>
      <c r="M152" s="185"/>
      <c r="N152" s="185"/>
    </row>
    <row r="153" spans="1:14" ht="15" x14ac:dyDescent="0.2">
      <c r="A153" s="171">
        <v>65</v>
      </c>
      <c r="B153" s="257">
        <v>174</v>
      </c>
      <c r="C153" s="261">
        <v>230</v>
      </c>
      <c r="D153" s="184">
        <v>230</v>
      </c>
      <c r="E153" s="184">
        <v>230</v>
      </c>
      <c r="F153" s="184">
        <v>230</v>
      </c>
      <c r="G153" s="181">
        <v>222</v>
      </c>
      <c r="H153" s="180">
        <v>210</v>
      </c>
      <c r="I153" s="180">
        <v>209</v>
      </c>
      <c r="J153" s="187"/>
      <c r="K153" s="90"/>
      <c r="L153" s="90" t="s">
        <v>56</v>
      </c>
      <c r="M153" s="185"/>
      <c r="N153" s="185"/>
    </row>
    <row r="154" spans="1:14" ht="15" x14ac:dyDescent="0.2">
      <c r="A154" s="171">
        <v>66</v>
      </c>
      <c r="B154" s="257">
        <v>175</v>
      </c>
      <c r="C154" s="261">
        <v>230</v>
      </c>
      <c r="D154" s="184">
        <v>230</v>
      </c>
      <c r="E154" s="184">
        <v>230</v>
      </c>
      <c r="F154" s="184">
        <v>230</v>
      </c>
      <c r="G154" s="181">
        <v>223</v>
      </c>
      <c r="H154" s="180">
        <v>211</v>
      </c>
      <c r="I154" s="180">
        <v>209</v>
      </c>
      <c r="J154" s="90"/>
      <c r="K154" s="187"/>
      <c r="L154" s="90"/>
      <c r="M154" s="90"/>
      <c r="N154" s="185"/>
    </row>
    <row r="155" spans="1:14" ht="15.75" thickBot="1" x14ac:dyDescent="0.25">
      <c r="A155" s="171">
        <v>67</v>
      </c>
      <c r="B155" s="257">
        <v>175</v>
      </c>
      <c r="C155" s="261">
        <v>230</v>
      </c>
      <c r="D155" s="184">
        <v>230</v>
      </c>
      <c r="E155" s="184">
        <v>230</v>
      </c>
      <c r="F155" s="184">
        <v>230</v>
      </c>
      <c r="G155" s="181">
        <v>224</v>
      </c>
      <c r="H155" s="183">
        <v>212</v>
      </c>
      <c r="I155" s="180">
        <v>210</v>
      </c>
      <c r="J155" s="187"/>
      <c r="K155" s="90"/>
      <c r="L155" s="90"/>
      <c r="M155" s="90"/>
      <c r="N155" s="90"/>
    </row>
    <row r="156" spans="1:14" ht="15" x14ac:dyDescent="0.2">
      <c r="A156" s="171">
        <v>68</v>
      </c>
      <c r="B156" s="257">
        <v>176</v>
      </c>
      <c r="C156" s="261">
        <v>230</v>
      </c>
      <c r="D156" s="184">
        <v>230</v>
      </c>
      <c r="E156" s="184">
        <v>230</v>
      </c>
      <c r="F156" s="184">
        <v>230</v>
      </c>
      <c r="G156" s="181">
        <v>225</v>
      </c>
      <c r="H156" s="179">
        <v>213</v>
      </c>
      <c r="I156" s="180">
        <v>211</v>
      </c>
      <c r="J156" s="90"/>
      <c r="K156" s="90"/>
      <c r="L156" s="90"/>
      <c r="M156" s="187"/>
      <c r="N156" s="90"/>
    </row>
    <row r="157" spans="1:14" ht="15.75" thickBot="1" x14ac:dyDescent="0.25">
      <c r="A157" s="171">
        <v>69</v>
      </c>
      <c r="B157" s="257">
        <v>176</v>
      </c>
      <c r="C157" s="261">
        <v>230</v>
      </c>
      <c r="D157" s="184">
        <v>230</v>
      </c>
      <c r="E157" s="184">
        <v>230</v>
      </c>
      <c r="F157" s="184">
        <v>230</v>
      </c>
      <c r="G157" s="181">
        <v>225.55555555555554</v>
      </c>
      <c r="H157" s="179">
        <v>214</v>
      </c>
      <c r="I157" s="183">
        <v>212</v>
      </c>
      <c r="J157" s="91"/>
      <c r="K157" s="91"/>
      <c r="L157" s="91"/>
      <c r="M157" s="91"/>
      <c r="N157" s="188"/>
    </row>
    <row r="158" spans="1:14" ht="15" customHeight="1" x14ac:dyDescent="0.2">
      <c r="A158" s="171">
        <v>70</v>
      </c>
      <c r="B158" s="257">
        <v>177</v>
      </c>
      <c r="C158" s="261">
        <v>230</v>
      </c>
      <c r="D158" s="184">
        <v>230</v>
      </c>
      <c r="E158" s="184">
        <v>230</v>
      </c>
      <c r="F158" s="184">
        <v>230</v>
      </c>
      <c r="G158" s="181">
        <v>226.66666666666666</v>
      </c>
      <c r="H158" s="179">
        <v>215</v>
      </c>
      <c r="I158" s="179">
        <v>213</v>
      </c>
      <c r="J158" s="187"/>
      <c r="K158" s="187"/>
      <c r="L158" s="251"/>
      <c r="M158" s="187"/>
      <c r="N158" s="90"/>
    </row>
    <row r="159" spans="1:14" ht="15" x14ac:dyDescent="0.2">
      <c r="A159" s="171">
        <v>71</v>
      </c>
      <c r="B159" s="257">
        <v>177</v>
      </c>
      <c r="C159" s="261">
        <v>230</v>
      </c>
      <c r="D159" s="184">
        <v>230</v>
      </c>
      <c r="E159" s="184">
        <v>230</v>
      </c>
      <c r="F159" s="184">
        <v>230</v>
      </c>
      <c r="G159" s="181">
        <v>227.77777777777777</v>
      </c>
      <c r="H159" s="179">
        <v>216</v>
      </c>
      <c r="I159" s="179">
        <v>214</v>
      </c>
      <c r="J159" s="187"/>
      <c r="K159" s="187"/>
      <c r="L159" s="247"/>
      <c r="M159" s="90"/>
      <c r="N159" s="187"/>
    </row>
    <row r="160" spans="1:14" ht="15" x14ac:dyDescent="0.2">
      <c r="A160" s="171">
        <v>72</v>
      </c>
      <c r="B160" s="257">
        <v>178</v>
      </c>
      <c r="C160" s="261">
        <v>230</v>
      </c>
      <c r="D160" s="184">
        <v>230</v>
      </c>
      <c r="E160" s="184">
        <v>230</v>
      </c>
      <c r="F160" s="184">
        <v>230</v>
      </c>
      <c r="G160" s="181">
        <v>230</v>
      </c>
      <c r="H160" s="179">
        <v>217</v>
      </c>
      <c r="I160" s="179">
        <v>215</v>
      </c>
      <c r="J160" s="187"/>
      <c r="K160" s="187"/>
      <c r="L160" s="247"/>
      <c r="M160" s="187"/>
      <c r="N160" s="90"/>
    </row>
    <row r="161" spans="1:14" ht="15" x14ac:dyDescent="0.2">
      <c r="A161" s="171">
        <v>73</v>
      </c>
      <c r="B161" s="257">
        <v>178</v>
      </c>
      <c r="C161" s="261">
        <v>230</v>
      </c>
      <c r="D161" s="184">
        <v>230</v>
      </c>
      <c r="E161" s="184">
        <v>230</v>
      </c>
      <c r="F161" s="184">
        <v>230</v>
      </c>
      <c r="G161" s="184">
        <v>230</v>
      </c>
      <c r="H161" s="179">
        <v>218</v>
      </c>
      <c r="I161" s="179">
        <v>216</v>
      </c>
      <c r="J161" s="187"/>
      <c r="K161" s="187"/>
      <c r="L161" s="187"/>
      <c r="M161" s="90"/>
      <c r="N161" s="187"/>
    </row>
    <row r="162" spans="1:14" ht="15" x14ac:dyDescent="0.2">
      <c r="A162" s="171">
        <v>74</v>
      </c>
      <c r="B162" s="257">
        <v>179</v>
      </c>
      <c r="C162" s="261">
        <v>230</v>
      </c>
      <c r="D162" s="184">
        <v>230</v>
      </c>
      <c r="E162" s="184">
        <v>230</v>
      </c>
      <c r="F162" s="184">
        <v>230</v>
      </c>
      <c r="G162" s="184">
        <v>230</v>
      </c>
      <c r="H162" s="179">
        <v>218</v>
      </c>
      <c r="I162" s="179">
        <v>217</v>
      </c>
      <c r="J162" s="187"/>
      <c r="K162" s="187" t="s">
        <v>59</v>
      </c>
      <c r="L162" s="187"/>
      <c r="M162" s="187"/>
      <c r="N162" s="90"/>
    </row>
    <row r="163" spans="1:14" ht="15" x14ac:dyDescent="0.2">
      <c r="A163" s="171">
        <v>75</v>
      </c>
      <c r="B163" s="257">
        <v>179</v>
      </c>
      <c r="C163" s="261">
        <v>230</v>
      </c>
      <c r="D163" s="184">
        <v>230</v>
      </c>
      <c r="E163" s="184">
        <v>230</v>
      </c>
      <c r="F163" s="184">
        <v>230</v>
      </c>
      <c r="G163" s="184">
        <v>230</v>
      </c>
      <c r="H163" s="179">
        <v>219</v>
      </c>
      <c r="I163" s="179">
        <v>217</v>
      </c>
      <c r="J163" s="187"/>
      <c r="K163" s="187"/>
      <c r="L163" s="187"/>
      <c r="M163" s="90"/>
      <c r="N163" s="187"/>
    </row>
    <row r="164" spans="1:14" ht="15" x14ac:dyDescent="0.2">
      <c r="A164" s="171">
        <v>76</v>
      </c>
      <c r="B164" s="257">
        <v>180</v>
      </c>
      <c r="C164" s="261">
        <v>230</v>
      </c>
      <c r="D164" s="184">
        <v>230</v>
      </c>
      <c r="E164" s="184">
        <v>230</v>
      </c>
      <c r="F164" s="184">
        <v>230</v>
      </c>
      <c r="G164" s="184">
        <v>230</v>
      </c>
      <c r="H164" s="181">
        <v>220</v>
      </c>
      <c r="I164" s="179">
        <v>218</v>
      </c>
      <c r="J164" s="187"/>
      <c r="K164" s="187"/>
      <c r="L164" s="187"/>
      <c r="M164" s="90"/>
      <c r="N164" s="90"/>
    </row>
    <row r="165" spans="1:14" ht="15" x14ac:dyDescent="0.2">
      <c r="A165" s="171">
        <v>77</v>
      </c>
      <c r="B165" s="257">
        <v>180</v>
      </c>
      <c r="C165" s="261">
        <v>230</v>
      </c>
      <c r="D165" s="184">
        <v>230</v>
      </c>
      <c r="E165" s="184">
        <v>230</v>
      </c>
      <c r="F165" s="184">
        <v>230</v>
      </c>
      <c r="G165" s="184">
        <v>230</v>
      </c>
      <c r="H165" s="181">
        <v>221</v>
      </c>
      <c r="I165" s="179">
        <v>219</v>
      </c>
      <c r="J165" s="187"/>
      <c r="K165" s="187"/>
      <c r="L165" s="187"/>
      <c r="M165" s="187"/>
      <c r="N165" s="90"/>
    </row>
    <row r="166" spans="1:14" ht="15" x14ac:dyDescent="0.2">
      <c r="A166" s="171">
        <v>78</v>
      </c>
      <c r="B166" s="257">
        <v>181</v>
      </c>
      <c r="C166" s="261">
        <v>230</v>
      </c>
      <c r="D166" s="184">
        <v>230</v>
      </c>
      <c r="E166" s="184">
        <v>230</v>
      </c>
      <c r="F166" s="184">
        <v>230</v>
      </c>
      <c r="G166" s="184">
        <v>230</v>
      </c>
      <c r="H166" s="181">
        <v>221</v>
      </c>
      <c r="I166" s="181">
        <v>220</v>
      </c>
      <c r="J166" s="187"/>
      <c r="K166" s="187"/>
      <c r="L166" s="187"/>
      <c r="M166" s="187"/>
      <c r="N166" s="187"/>
    </row>
    <row r="167" spans="1:14" ht="15" x14ac:dyDescent="0.2">
      <c r="A167" s="171">
        <v>79</v>
      </c>
      <c r="B167" s="257">
        <v>181</v>
      </c>
      <c r="C167" s="261">
        <v>230</v>
      </c>
      <c r="D167" s="184">
        <v>230</v>
      </c>
      <c r="E167" s="184">
        <v>230</v>
      </c>
      <c r="F167" s="184">
        <v>230</v>
      </c>
      <c r="G167" s="184">
        <v>230</v>
      </c>
      <c r="H167" s="181">
        <v>222</v>
      </c>
      <c r="I167" s="181">
        <v>221</v>
      </c>
      <c r="J167" s="187"/>
      <c r="K167" s="187"/>
      <c r="L167" s="187"/>
      <c r="M167" s="187"/>
      <c r="N167" s="187"/>
    </row>
    <row r="168" spans="1:14" ht="15" x14ac:dyDescent="0.2">
      <c r="A168" s="171">
        <v>80</v>
      </c>
      <c r="B168" s="257">
        <v>182</v>
      </c>
      <c r="C168" s="261">
        <v>230</v>
      </c>
      <c r="D168" s="184">
        <v>230</v>
      </c>
      <c r="E168" s="184">
        <v>230</v>
      </c>
      <c r="F168" s="184">
        <v>230</v>
      </c>
      <c r="G168" s="184">
        <v>230</v>
      </c>
      <c r="H168" s="181">
        <v>223</v>
      </c>
      <c r="I168" s="181">
        <v>222</v>
      </c>
      <c r="J168" s="187"/>
      <c r="K168" s="187"/>
      <c r="L168" s="187"/>
      <c r="M168" s="187"/>
      <c r="N168" s="187"/>
    </row>
    <row r="169" spans="1:14" ht="15" x14ac:dyDescent="0.2">
      <c r="A169" s="171">
        <f>A168+1</f>
        <v>81</v>
      </c>
      <c r="B169" s="257">
        <v>182</v>
      </c>
      <c r="C169" s="261">
        <v>230</v>
      </c>
      <c r="D169" s="184">
        <v>230</v>
      </c>
      <c r="E169" s="184">
        <v>230</v>
      </c>
      <c r="F169" s="184">
        <v>230</v>
      </c>
      <c r="G169" s="184">
        <v>230</v>
      </c>
      <c r="H169" s="181">
        <v>224</v>
      </c>
      <c r="I169" s="181">
        <v>223</v>
      </c>
      <c r="J169" s="187"/>
      <c r="K169" s="187"/>
      <c r="L169" s="187"/>
      <c r="M169" s="187"/>
      <c r="N169" s="187"/>
    </row>
    <row r="170" spans="1:14" ht="15" x14ac:dyDescent="0.2">
      <c r="A170" s="171">
        <f t="shared" ref="A170:A178" si="2">A169+1</f>
        <v>82</v>
      </c>
      <c r="B170" s="257">
        <v>183</v>
      </c>
      <c r="C170" s="261">
        <v>230</v>
      </c>
      <c r="D170" s="184">
        <v>230</v>
      </c>
      <c r="E170" s="184">
        <v>230</v>
      </c>
      <c r="F170" s="184">
        <v>230</v>
      </c>
      <c r="G170" s="184">
        <v>230</v>
      </c>
      <c r="H170" s="181">
        <v>225</v>
      </c>
      <c r="I170" s="181">
        <v>224</v>
      </c>
      <c r="J170" s="187"/>
      <c r="K170" s="187"/>
      <c r="L170" s="187"/>
      <c r="M170" s="187"/>
      <c r="N170" s="187"/>
    </row>
    <row r="171" spans="1:14" ht="15" x14ac:dyDescent="0.2">
      <c r="A171" s="171">
        <f t="shared" si="2"/>
        <v>83</v>
      </c>
      <c r="B171" s="257">
        <v>183</v>
      </c>
      <c r="C171" s="261">
        <v>230</v>
      </c>
      <c r="D171" s="184">
        <v>230</v>
      </c>
      <c r="E171" s="184">
        <v>230</v>
      </c>
      <c r="F171" s="184">
        <v>230</v>
      </c>
      <c r="G171" s="184">
        <v>230</v>
      </c>
      <c r="H171" s="181">
        <v>226</v>
      </c>
      <c r="I171" s="181">
        <v>225</v>
      </c>
      <c r="J171" s="187"/>
      <c r="K171" s="187"/>
      <c r="L171" s="187"/>
      <c r="M171" s="187"/>
      <c r="N171" s="187"/>
    </row>
    <row r="172" spans="1:14" ht="15" x14ac:dyDescent="0.2">
      <c r="A172" s="171">
        <f t="shared" si="2"/>
        <v>84</v>
      </c>
      <c r="B172" s="257">
        <v>184</v>
      </c>
      <c r="C172" s="261">
        <v>230</v>
      </c>
      <c r="D172" s="184">
        <v>230</v>
      </c>
      <c r="E172" s="184">
        <v>230</v>
      </c>
      <c r="F172" s="184">
        <v>230</v>
      </c>
      <c r="G172" s="184">
        <v>230</v>
      </c>
      <c r="H172" s="181">
        <v>227</v>
      </c>
      <c r="I172" s="181">
        <v>226</v>
      </c>
      <c r="J172" s="187"/>
      <c r="K172" s="187"/>
      <c r="L172" s="187"/>
      <c r="M172" s="187"/>
      <c r="N172" s="187"/>
    </row>
    <row r="173" spans="1:14" ht="15" x14ac:dyDescent="0.2">
      <c r="A173" s="171">
        <f t="shared" si="2"/>
        <v>85</v>
      </c>
      <c r="B173" s="257">
        <v>184</v>
      </c>
      <c r="C173" s="261">
        <v>230</v>
      </c>
      <c r="D173" s="184">
        <v>230</v>
      </c>
      <c r="E173" s="184">
        <v>230</v>
      </c>
      <c r="F173" s="184">
        <v>230</v>
      </c>
      <c r="G173" s="184">
        <v>230</v>
      </c>
      <c r="H173" s="181">
        <v>228</v>
      </c>
      <c r="I173" s="181">
        <v>227</v>
      </c>
      <c r="J173" s="187"/>
      <c r="K173" s="187"/>
      <c r="L173" s="187"/>
      <c r="M173" s="187"/>
      <c r="N173" s="187"/>
    </row>
    <row r="174" spans="1:14" ht="15" x14ac:dyDescent="0.2">
      <c r="A174" s="171">
        <f t="shared" si="2"/>
        <v>86</v>
      </c>
      <c r="B174" s="257">
        <v>185</v>
      </c>
      <c r="C174" s="261">
        <v>230</v>
      </c>
      <c r="D174" s="184">
        <v>230</v>
      </c>
      <c r="E174" s="184">
        <v>230</v>
      </c>
      <c r="F174" s="184">
        <v>230</v>
      </c>
      <c r="G174" s="184">
        <v>230</v>
      </c>
      <c r="H174" s="181">
        <v>229</v>
      </c>
      <c r="I174" s="181">
        <v>227</v>
      </c>
      <c r="J174" s="187"/>
      <c r="K174" s="187"/>
      <c r="L174" s="187"/>
      <c r="M174" s="187"/>
      <c r="N174" s="187"/>
    </row>
    <row r="175" spans="1:14" ht="15" x14ac:dyDescent="0.2">
      <c r="A175" s="171">
        <f t="shared" si="2"/>
        <v>87</v>
      </c>
      <c r="B175" s="257">
        <v>185</v>
      </c>
      <c r="C175" s="261">
        <v>230</v>
      </c>
      <c r="D175" s="184">
        <v>230</v>
      </c>
      <c r="E175" s="184">
        <v>230</v>
      </c>
      <c r="F175" s="184">
        <v>230</v>
      </c>
      <c r="G175" s="184">
        <v>230</v>
      </c>
      <c r="H175" s="181">
        <v>230</v>
      </c>
      <c r="I175" s="181">
        <v>228</v>
      </c>
      <c r="J175" s="187"/>
      <c r="K175" s="187"/>
      <c r="L175" s="187"/>
      <c r="M175" s="187"/>
      <c r="N175" s="187"/>
    </row>
    <row r="176" spans="1:14" ht="15" x14ac:dyDescent="0.2">
      <c r="A176" s="171">
        <f t="shared" si="2"/>
        <v>88</v>
      </c>
      <c r="B176" s="257">
        <v>186</v>
      </c>
      <c r="C176" s="261">
        <v>230</v>
      </c>
      <c r="D176" s="184">
        <v>230</v>
      </c>
      <c r="E176" s="184">
        <v>230</v>
      </c>
      <c r="F176" s="184">
        <v>230</v>
      </c>
      <c r="G176" s="184">
        <v>230</v>
      </c>
      <c r="H176" s="184">
        <v>230</v>
      </c>
      <c r="I176" s="181">
        <v>229</v>
      </c>
      <c r="J176" s="187"/>
      <c r="K176" s="187"/>
      <c r="L176" s="187"/>
      <c r="M176" s="187"/>
      <c r="N176" s="187"/>
    </row>
    <row r="177" spans="1:14" ht="15" x14ac:dyDescent="0.2">
      <c r="A177" s="171">
        <f t="shared" si="2"/>
        <v>89</v>
      </c>
      <c r="B177" s="257">
        <v>186</v>
      </c>
      <c r="C177" s="261">
        <v>230</v>
      </c>
      <c r="D177" s="184">
        <v>230</v>
      </c>
      <c r="E177" s="184">
        <v>230</v>
      </c>
      <c r="F177" s="184">
        <v>230</v>
      </c>
      <c r="G177" s="184">
        <v>230</v>
      </c>
      <c r="H177" s="184">
        <v>230</v>
      </c>
      <c r="I177" s="181">
        <v>230</v>
      </c>
      <c r="J177" s="184"/>
      <c r="K177" s="184"/>
      <c r="L177" s="184"/>
      <c r="M177" s="184"/>
      <c r="N177" s="184"/>
    </row>
    <row r="178" spans="1:14" ht="15" x14ac:dyDescent="0.2">
      <c r="A178" s="171">
        <f t="shared" si="2"/>
        <v>90</v>
      </c>
      <c r="B178" s="257">
        <v>187</v>
      </c>
      <c r="C178" s="261">
        <v>230</v>
      </c>
      <c r="D178" s="184">
        <v>230</v>
      </c>
      <c r="E178" s="184">
        <v>230</v>
      </c>
      <c r="F178" s="184">
        <v>230</v>
      </c>
      <c r="G178" s="184">
        <v>230</v>
      </c>
      <c r="H178" s="184">
        <v>230</v>
      </c>
      <c r="I178" s="184">
        <v>230</v>
      </c>
      <c r="J178" s="184"/>
      <c r="K178" s="184"/>
      <c r="L178" s="184"/>
      <c r="M178" s="184"/>
      <c r="N178" s="184"/>
    </row>
    <row r="179" spans="1:14" ht="15" x14ac:dyDescent="0.2">
      <c r="A179" s="171">
        <f t="shared" ref="A179:A242" si="3">A178+1</f>
        <v>91</v>
      </c>
      <c r="B179" s="257">
        <v>187</v>
      </c>
      <c r="C179" s="184">
        <v>230</v>
      </c>
      <c r="D179" s="184">
        <v>230</v>
      </c>
      <c r="E179" s="184">
        <v>230</v>
      </c>
      <c r="F179" s="184">
        <v>230</v>
      </c>
      <c r="G179" s="184">
        <v>230</v>
      </c>
      <c r="H179" s="184">
        <v>230</v>
      </c>
      <c r="I179" s="184">
        <v>230</v>
      </c>
      <c r="J179" s="184"/>
      <c r="K179" s="184"/>
      <c r="L179" s="184"/>
      <c r="M179" s="184"/>
      <c r="N179" s="184"/>
    </row>
    <row r="180" spans="1:14" ht="15" x14ac:dyDescent="0.2">
      <c r="A180" s="171">
        <f t="shared" si="3"/>
        <v>92</v>
      </c>
      <c r="B180" s="257">
        <v>188</v>
      </c>
      <c r="C180" s="184">
        <v>230</v>
      </c>
      <c r="D180" s="184">
        <v>230</v>
      </c>
      <c r="E180" s="184">
        <v>230</v>
      </c>
      <c r="F180" s="184">
        <v>230</v>
      </c>
      <c r="G180" s="184">
        <v>230</v>
      </c>
      <c r="H180" s="184">
        <v>230</v>
      </c>
      <c r="I180" s="184">
        <v>230</v>
      </c>
      <c r="J180" s="184"/>
      <c r="K180" s="184"/>
      <c r="L180" s="184"/>
      <c r="M180" s="184"/>
    </row>
    <row r="181" spans="1:14" ht="15" x14ac:dyDescent="0.2">
      <c r="A181" s="171">
        <f t="shared" si="3"/>
        <v>93</v>
      </c>
      <c r="B181" s="257">
        <v>188</v>
      </c>
      <c r="C181" s="184">
        <v>230</v>
      </c>
      <c r="D181" s="184">
        <v>230</v>
      </c>
      <c r="E181" s="184">
        <v>230</v>
      </c>
      <c r="F181" s="184">
        <v>230</v>
      </c>
      <c r="G181" s="184">
        <v>230</v>
      </c>
      <c r="H181" s="184">
        <v>230</v>
      </c>
      <c r="I181" s="184">
        <v>230</v>
      </c>
      <c r="J181" s="184"/>
      <c r="K181" s="184"/>
      <c r="L181" s="184"/>
      <c r="M181" s="184"/>
    </row>
    <row r="182" spans="1:14" ht="15" x14ac:dyDescent="0.2">
      <c r="A182" s="171">
        <f t="shared" si="3"/>
        <v>94</v>
      </c>
      <c r="B182" s="257">
        <v>189</v>
      </c>
      <c r="C182" s="184">
        <v>230</v>
      </c>
      <c r="D182" s="184">
        <v>230</v>
      </c>
      <c r="E182" s="184">
        <v>230</v>
      </c>
      <c r="F182" s="184">
        <v>230</v>
      </c>
      <c r="G182" s="184">
        <v>230</v>
      </c>
      <c r="H182" s="184">
        <v>230</v>
      </c>
      <c r="I182" s="184">
        <v>230</v>
      </c>
      <c r="J182" s="184"/>
      <c r="K182" s="184"/>
      <c r="L182" s="184"/>
      <c r="M182" s="184"/>
    </row>
    <row r="183" spans="1:14" ht="15" x14ac:dyDescent="0.2">
      <c r="A183" s="171">
        <f t="shared" si="3"/>
        <v>95</v>
      </c>
      <c r="B183" s="257">
        <v>189</v>
      </c>
      <c r="C183" s="184">
        <v>230</v>
      </c>
      <c r="D183" s="184">
        <v>230</v>
      </c>
      <c r="E183" s="184">
        <v>230</v>
      </c>
      <c r="F183" s="184">
        <v>230</v>
      </c>
      <c r="G183" s="184">
        <v>230</v>
      </c>
      <c r="H183" s="184">
        <v>230</v>
      </c>
      <c r="I183" s="184">
        <v>230</v>
      </c>
    </row>
    <row r="184" spans="1:14" ht="15" x14ac:dyDescent="0.2">
      <c r="A184" s="171">
        <f t="shared" si="3"/>
        <v>96</v>
      </c>
      <c r="B184" s="257">
        <v>190</v>
      </c>
      <c r="C184" s="184">
        <v>230</v>
      </c>
      <c r="D184" s="184">
        <v>230</v>
      </c>
      <c r="E184" s="184">
        <v>230</v>
      </c>
      <c r="F184" s="184">
        <v>230</v>
      </c>
      <c r="G184" s="184">
        <v>230</v>
      </c>
      <c r="H184" s="184">
        <v>230</v>
      </c>
      <c r="I184" s="184">
        <v>230</v>
      </c>
    </row>
    <row r="185" spans="1:14" ht="15" x14ac:dyDescent="0.2">
      <c r="A185" s="171">
        <f t="shared" si="3"/>
        <v>97</v>
      </c>
      <c r="B185" s="257">
        <v>190</v>
      </c>
      <c r="C185" s="184">
        <v>230</v>
      </c>
      <c r="D185" s="184">
        <v>230</v>
      </c>
      <c r="E185" s="184">
        <v>230</v>
      </c>
      <c r="F185" s="184">
        <v>230</v>
      </c>
      <c r="G185" s="184">
        <v>230</v>
      </c>
      <c r="H185" s="184">
        <v>230</v>
      </c>
      <c r="I185" s="184">
        <v>230</v>
      </c>
    </row>
    <row r="186" spans="1:14" ht="15" x14ac:dyDescent="0.2">
      <c r="A186" s="171">
        <f t="shared" si="3"/>
        <v>98</v>
      </c>
      <c r="B186" s="257">
        <v>191</v>
      </c>
      <c r="C186" s="184">
        <v>230</v>
      </c>
      <c r="D186" s="184">
        <v>230</v>
      </c>
      <c r="E186" s="184">
        <v>230</v>
      </c>
      <c r="F186" s="184">
        <v>230</v>
      </c>
      <c r="G186" s="184">
        <v>230</v>
      </c>
      <c r="H186" s="184">
        <v>230</v>
      </c>
      <c r="I186" s="184">
        <v>230</v>
      </c>
    </row>
    <row r="187" spans="1:14" ht="15" x14ac:dyDescent="0.2">
      <c r="A187" s="171">
        <f t="shared" si="3"/>
        <v>99</v>
      </c>
      <c r="B187" s="257">
        <v>191</v>
      </c>
      <c r="C187" s="184">
        <v>230</v>
      </c>
      <c r="D187" s="184">
        <v>230</v>
      </c>
      <c r="E187" s="184">
        <v>230</v>
      </c>
      <c r="F187" s="184">
        <v>230</v>
      </c>
      <c r="G187" s="184">
        <v>230</v>
      </c>
      <c r="H187" s="184">
        <v>230</v>
      </c>
      <c r="I187" s="184">
        <v>230</v>
      </c>
    </row>
    <row r="188" spans="1:14" ht="15" x14ac:dyDescent="0.2">
      <c r="A188" s="171">
        <f t="shared" si="3"/>
        <v>100</v>
      </c>
      <c r="B188" s="257">
        <v>192</v>
      </c>
      <c r="C188" s="184">
        <v>230</v>
      </c>
      <c r="D188" s="184">
        <v>230</v>
      </c>
      <c r="E188" s="184">
        <v>230</v>
      </c>
      <c r="F188" s="184">
        <v>230</v>
      </c>
      <c r="G188" s="184">
        <v>230</v>
      </c>
      <c r="H188" s="184">
        <v>230</v>
      </c>
      <c r="I188" s="184">
        <v>230</v>
      </c>
    </row>
    <row r="189" spans="1:14" ht="15" x14ac:dyDescent="0.2">
      <c r="A189" s="171">
        <f t="shared" si="3"/>
        <v>101</v>
      </c>
      <c r="B189" s="257">
        <v>192</v>
      </c>
      <c r="C189" s="184">
        <v>230</v>
      </c>
      <c r="D189" s="184">
        <v>230</v>
      </c>
      <c r="E189" s="184">
        <v>230</v>
      </c>
      <c r="F189" s="184">
        <v>230</v>
      </c>
      <c r="G189" s="184">
        <v>230</v>
      </c>
      <c r="H189" s="184">
        <v>230</v>
      </c>
      <c r="I189" s="184">
        <v>230</v>
      </c>
    </row>
    <row r="190" spans="1:14" ht="15" x14ac:dyDescent="0.2">
      <c r="A190" s="171">
        <f t="shared" si="3"/>
        <v>102</v>
      </c>
      <c r="B190" s="257">
        <v>193</v>
      </c>
      <c r="C190" s="184">
        <v>230</v>
      </c>
      <c r="D190" s="184">
        <v>230</v>
      </c>
      <c r="E190" s="184">
        <v>230</v>
      </c>
      <c r="F190" s="184">
        <v>230</v>
      </c>
      <c r="G190" s="184">
        <v>230</v>
      </c>
      <c r="H190" s="184">
        <v>230</v>
      </c>
      <c r="I190" s="184">
        <v>230</v>
      </c>
    </row>
    <row r="191" spans="1:14" ht="15" x14ac:dyDescent="0.2">
      <c r="A191" s="171">
        <f t="shared" si="3"/>
        <v>103</v>
      </c>
      <c r="B191" s="257">
        <v>193</v>
      </c>
      <c r="C191" s="184">
        <v>230</v>
      </c>
      <c r="D191" s="184">
        <v>230</v>
      </c>
      <c r="E191" s="184">
        <v>230</v>
      </c>
      <c r="F191" s="184">
        <v>230</v>
      </c>
      <c r="G191" s="184">
        <v>230</v>
      </c>
      <c r="H191" s="184">
        <v>230</v>
      </c>
      <c r="I191" s="184">
        <v>230</v>
      </c>
    </row>
    <row r="192" spans="1:14" ht="15" x14ac:dyDescent="0.2">
      <c r="A192" s="171">
        <f t="shared" si="3"/>
        <v>104</v>
      </c>
      <c r="B192" s="257">
        <v>194</v>
      </c>
      <c r="C192" s="184">
        <v>230</v>
      </c>
      <c r="D192" s="184">
        <v>230</v>
      </c>
      <c r="E192" s="184">
        <v>230</v>
      </c>
      <c r="F192" s="184">
        <v>230</v>
      </c>
      <c r="G192" s="184">
        <v>230</v>
      </c>
      <c r="H192" s="184">
        <v>230</v>
      </c>
      <c r="I192" s="184">
        <v>230</v>
      </c>
    </row>
    <row r="193" spans="1:9" ht="15" x14ac:dyDescent="0.2">
      <c r="A193" s="171">
        <f t="shared" si="3"/>
        <v>105</v>
      </c>
      <c r="B193" s="257">
        <v>194</v>
      </c>
      <c r="C193" s="184">
        <v>230</v>
      </c>
      <c r="D193" s="184">
        <v>230</v>
      </c>
      <c r="E193" s="184">
        <v>230</v>
      </c>
      <c r="F193" s="184">
        <v>230</v>
      </c>
      <c r="G193" s="184">
        <v>230</v>
      </c>
      <c r="H193" s="184">
        <v>230</v>
      </c>
      <c r="I193" s="184">
        <v>230</v>
      </c>
    </row>
    <row r="194" spans="1:9" ht="15" x14ac:dyDescent="0.2">
      <c r="A194" s="171">
        <f t="shared" si="3"/>
        <v>106</v>
      </c>
      <c r="B194" s="257">
        <v>195</v>
      </c>
      <c r="C194" s="184">
        <v>230</v>
      </c>
      <c r="D194" s="184">
        <v>230</v>
      </c>
      <c r="E194" s="184">
        <v>230</v>
      </c>
      <c r="F194" s="184">
        <v>230</v>
      </c>
      <c r="G194" s="184">
        <v>230</v>
      </c>
      <c r="H194" s="184">
        <v>230</v>
      </c>
      <c r="I194" s="184">
        <v>230</v>
      </c>
    </row>
    <row r="195" spans="1:9" ht="15" x14ac:dyDescent="0.2">
      <c r="A195" s="171">
        <f t="shared" si="3"/>
        <v>107</v>
      </c>
      <c r="B195" s="257">
        <v>195</v>
      </c>
      <c r="C195" s="184">
        <v>230</v>
      </c>
      <c r="D195" s="184">
        <v>230</v>
      </c>
      <c r="E195" s="184">
        <v>230</v>
      </c>
      <c r="F195" s="184">
        <v>230</v>
      </c>
      <c r="G195" s="184">
        <v>230</v>
      </c>
      <c r="H195" s="184">
        <v>230</v>
      </c>
      <c r="I195" s="184">
        <v>230</v>
      </c>
    </row>
    <row r="196" spans="1:9" ht="15" x14ac:dyDescent="0.2">
      <c r="A196" s="171">
        <f t="shared" si="3"/>
        <v>108</v>
      </c>
      <c r="B196" s="257">
        <v>196</v>
      </c>
      <c r="C196" s="184">
        <v>230</v>
      </c>
      <c r="D196" s="184">
        <v>230</v>
      </c>
      <c r="E196" s="184">
        <v>230</v>
      </c>
      <c r="F196" s="184">
        <v>230</v>
      </c>
      <c r="G196" s="184">
        <v>230</v>
      </c>
      <c r="H196" s="184">
        <v>230</v>
      </c>
      <c r="I196" s="184">
        <v>230</v>
      </c>
    </row>
    <row r="197" spans="1:9" ht="15" x14ac:dyDescent="0.2">
      <c r="A197" s="171">
        <f t="shared" si="3"/>
        <v>109</v>
      </c>
      <c r="B197" s="257">
        <v>196</v>
      </c>
      <c r="C197" s="184">
        <v>230</v>
      </c>
      <c r="D197" s="184">
        <v>230</v>
      </c>
      <c r="E197" s="184">
        <v>230</v>
      </c>
      <c r="F197" s="184">
        <v>230</v>
      </c>
      <c r="G197" s="184">
        <v>230</v>
      </c>
      <c r="H197" s="184">
        <v>230</v>
      </c>
      <c r="I197" s="184">
        <v>230</v>
      </c>
    </row>
    <row r="198" spans="1:9" ht="15" x14ac:dyDescent="0.2">
      <c r="A198" s="171">
        <f t="shared" si="3"/>
        <v>110</v>
      </c>
      <c r="B198" s="257">
        <v>197</v>
      </c>
      <c r="C198" s="184">
        <v>230</v>
      </c>
      <c r="D198" s="184">
        <v>230</v>
      </c>
      <c r="E198" s="184">
        <v>230</v>
      </c>
      <c r="F198" s="184">
        <v>230</v>
      </c>
      <c r="G198" s="184">
        <v>230</v>
      </c>
      <c r="H198" s="184">
        <v>230</v>
      </c>
      <c r="I198" s="184">
        <v>230</v>
      </c>
    </row>
    <row r="199" spans="1:9" ht="15" x14ac:dyDescent="0.2">
      <c r="A199" s="171">
        <f t="shared" si="3"/>
        <v>111</v>
      </c>
      <c r="B199" s="257">
        <v>197</v>
      </c>
      <c r="C199" s="184">
        <v>230</v>
      </c>
      <c r="D199" s="184">
        <v>230</v>
      </c>
      <c r="E199" s="184">
        <v>230</v>
      </c>
      <c r="F199" s="184">
        <v>230</v>
      </c>
      <c r="G199" s="184">
        <v>230</v>
      </c>
      <c r="H199" s="184">
        <v>230</v>
      </c>
      <c r="I199" s="184">
        <v>230</v>
      </c>
    </row>
    <row r="200" spans="1:9" ht="15" x14ac:dyDescent="0.2">
      <c r="A200" s="171">
        <f t="shared" si="3"/>
        <v>112</v>
      </c>
      <c r="B200" s="257">
        <v>198</v>
      </c>
      <c r="C200" s="184">
        <v>230</v>
      </c>
      <c r="D200" s="184">
        <v>230</v>
      </c>
      <c r="E200" s="184">
        <v>230</v>
      </c>
      <c r="F200" s="184">
        <v>230</v>
      </c>
      <c r="G200" s="184">
        <v>230</v>
      </c>
      <c r="H200" s="184">
        <v>230</v>
      </c>
      <c r="I200" s="184">
        <v>230</v>
      </c>
    </row>
    <row r="201" spans="1:9" ht="15" x14ac:dyDescent="0.2">
      <c r="A201" s="171">
        <f t="shared" si="3"/>
        <v>113</v>
      </c>
      <c r="B201" s="257">
        <v>198</v>
      </c>
      <c r="C201" s="184">
        <v>230</v>
      </c>
      <c r="D201" s="184">
        <v>230</v>
      </c>
      <c r="E201" s="184">
        <v>230</v>
      </c>
      <c r="F201" s="184">
        <v>230</v>
      </c>
      <c r="G201" s="184">
        <v>230</v>
      </c>
      <c r="H201" s="184">
        <v>230</v>
      </c>
      <c r="I201" s="184">
        <v>230</v>
      </c>
    </row>
    <row r="202" spans="1:9" ht="15" x14ac:dyDescent="0.2">
      <c r="A202" s="171">
        <f t="shared" si="3"/>
        <v>114</v>
      </c>
      <c r="B202" s="257">
        <v>199</v>
      </c>
      <c r="C202" s="184">
        <v>230</v>
      </c>
      <c r="D202" s="184">
        <v>230</v>
      </c>
      <c r="E202" s="184">
        <v>230</v>
      </c>
      <c r="F202" s="184">
        <v>230</v>
      </c>
      <c r="G202" s="184">
        <v>230</v>
      </c>
      <c r="H202" s="184">
        <v>230</v>
      </c>
      <c r="I202" s="184">
        <v>230</v>
      </c>
    </row>
    <row r="203" spans="1:9" ht="15" x14ac:dyDescent="0.2">
      <c r="A203" s="171">
        <f t="shared" si="3"/>
        <v>115</v>
      </c>
      <c r="B203" s="257">
        <v>199</v>
      </c>
      <c r="C203" s="184">
        <v>230</v>
      </c>
      <c r="D203" s="184">
        <v>230</v>
      </c>
      <c r="E203" s="184">
        <v>230</v>
      </c>
      <c r="F203" s="184">
        <v>230</v>
      </c>
      <c r="G203" s="184">
        <v>230</v>
      </c>
      <c r="H203" s="184">
        <v>230</v>
      </c>
      <c r="I203" s="184">
        <v>230</v>
      </c>
    </row>
    <row r="204" spans="1:9" ht="15" x14ac:dyDescent="0.2">
      <c r="A204" s="171">
        <f t="shared" si="3"/>
        <v>116</v>
      </c>
      <c r="B204" s="257">
        <v>200</v>
      </c>
      <c r="C204" s="184">
        <v>230</v>
      </c>
      <c r="D204" s="184">
        <v>230</v>
      </c>
      <c r="E204" s="184">
        <v>230</v>
      </c>
      <c r="F204" s="184">
        <v>230</v>
      </c>
      <c r="G204" s="184">
        <v>230</v>
      </c>
      <c r="H204" s="184">
        <v>230</v>
      </c>
      <c r="I204" s="184">
        <v>230</v>
      </c>
    </row>
    <row r="205" spans="1:9" ht="15" x14ac:dyDescent="0.2">
      <c r="A205" s="171">
        <f t="shared" si="3"/>
        <v>117</v>
      </c>
      <c r="B205" s="257">
        <v>200</v>
      </c>
      <c r="C205" s="184">
        <v>230</v>
      </c>
      <c r="D205" s="184">
        <v>230</v>
      </c>
      <c r="E205" s="184">
        <v>230</v>
      </c>
      <c r="F205" s="184">
        <v>230</v>
      </c>
      <c r="G205" s="184">
        <v>230</v>
      </c>
      <c r="H205" s="184">
        <v>230</v>
      </c>
      <c r="I205" s="184">
        <v>230</v>
      </c>
    </row>
    <row r="206" spans="1:9" ht="15" x14ac:dyDescent="0.2">
      <c r="A206" s="171">
        <f t="shared" si="3"/>
        <v>118</v>
      </c>
      <c r="B206" s="257">
        <v>201</v>
      </c>
      <c r="C206" s="184">
        <v>230</v>
      </c>
      <c r="D206" s="184">
        <v>230</v>
      </c>
      <c r="E206" s="184">
        <v>230</v>
      </c>
      <c r="F206" s="184">
        <v>230</v>
      </c>
      <c r="G206" s="184">
        <v>230</v>
      </c>
      <c r="H206" s="184">
        <v>230</v>
      </c>
      <c r="I206" s="184">
        <v>230</v>
      </c>
    </row>
    <row r="207" spans="1:9" ht="15" x14ac:dyDescent="0.2">
      <c r="A207" s="171">
        <f t="shared" si="3"/>
        <v>119</v>
      </c>
      <c r="B207" s="257">
        <v>201</v>
      </c>
      <c r="C207" s="184">
        <v>230</v>
      </c>
      <c r="D207" s="184">
        <v>230</v>
      </c>
      <c r="E207" s="184">
        <v>230</v>
      </c>
      <c r="F207" s="184">
        <v>230</v>
      </c>
      <c r="G207" s="184">
        <v>230</v>
      </c>
      <c r="H207" s="184">
        <v>230</v>
      </c>
      <c r="I207" s="184">
        <v>230</v>
      </c>
    </row>
    <row r="208" spans="1:9" ht="15" x14ac:dyDescent="0.2">
      <c r="A208" s="171">
        <f t="shared" si="3"/>
        <v>120</v>
      </c>
      <c r="B208" s="257">
        <v>202</v>
      </c>
      <c r="C208" s="184">
        <v>230</v>
      </c>
      <c r="D208" s="184">
        <v>230</v>
      </c>
      <c r="E208" s="184">
        <v>230</v>
      </c>
      <c r="F208" s="184">
        <v>230</v>
      </c>
      <c r="G208" s="184">
        <v>230</v>
      </c>
      <c r="H208" s="184">
        <v>230</v>
      </c>
      <c r="I208" s="184">
        <v>230</v>
      </c>
    </row>
    <row r="209" spans="1:9" ht="15" x14ac:dyDescent="0.2">
      <c r="A209" s="171">
        <f t="shared" si="3"/>
        <v>121</v>
      </c>
      <c r="B209" s="257">
        <v>202</v>
      </c>
      <c r="C209" s="184">
        <v>230</v>
      </c>
      <c r="D209" s="184">
        <v>230</v>
      </c>
      <c r="E209" s="184">
        <v>230</v>
      </c>
      <c r="F209" s="184">
        <v>230</v>
      </c>
      <c r="G209" s="184">
        <v>230</v>
      </c>
      <c r="H209" s="184">
        <v>230</v>
      </c>
      <c r="I209" s="184">
        <v>230</v>
      </c>
    </row>
    <row r="210" spans="1:9" ht="15" x14ac:dyDescent="0.2">
      <c r="A210" s="171">
        <f t="shared" si="3"/>
        <v>122</v>
      </c>
      <c r="B210" s="257">
        <v>203</v>
      </c>
      <c r="C210" s="184">
        <v>230</v>
      </c>
      <c r="D210" s="184">
        <v>230</v>
      </c>
      <c r="E210" s="184">
        <v>230</v>
      </c>
      <c r="F210" s="184">
        <v>230</v>
      </c>
      <c r="G210" s="184">
        <v>230</v>
      </c>
      <c r="H210" s="184">
        <v>230</v>
      </c>
      <c r="I210" s="184">
        <v>230</v>
      </c>
    </row>
    <row r="211" spans="1:9" ht="15" x14ac:dyDescent="0.2">
      <c r="A211" s="171">
        <f t="shared" si="3"/>
        <v>123</v>
      </c>
      <c r="B211" s="257">
        <v>203</v>
      </c>
      <c r="C211" s="184">
        <v>230</v>
      </c>
      <c r="D211" s="184">
        <v>230</v>
      </c>
      <c r="E211" s="184">
        <v>230</v>
      </c>
      <c r="F211" s="184">
        <v>230</v>
      </c>
      <c r="G211" s="184">
        <v>230</v>
      </c>
      <c r="H211" s="184">
        <v>230</v>
      </c>
      <c r="I211" s="184">
        <v>230</v>
      </c>
    </row>
    <row r="212" spans="1:9" ht="15" x14ac:dyDescent="0.2">
      <c r="A212" s="171">
        <f t="shared" si="3"/>
        <v>124</v>
      </c>
      <c r="B212" s="257">
        <v>204</v>
      </c>
      <c r="C212" s="184">
        <v>230</v>
      </c>
      <c r="D212" s="184">
        <v>230</v>
      </c>
      <c r="E212" s="184">
        <v>230</v>
      </c>
      <c r="F212" s="184">
        <v>230</v>
      </c>
      <c r="G212" s="184">
        <v>230</v>
      </c>
      <c r="H212" s="184">
        <v>230</v>
      </c>
      <c r="I212" s="184">
        <v>230</v>
      </c>
    </row>
    <row r="213" spans="1:9" ht="15" x14ac:dyDescent="0.2">
      <c r="A213" s="171">
        <f t="shared" si="3"/>
        <v>125</v>
      </c>
      <c r="B213" s="257">
        <v>204</v>
      </c>
      <c r="C213" s="184">
        <v>230</v>
      </c>
      <c r="D213" s="184">
        <v>230</v>
      </c>
      <c r="E213" s="184">
        <v>230</v>
      </c>
      <c r="F213" s="184">
        <v>230</v>
      </c>
      <c r="G213" s="184">
        <v>230</v>
      </c>
      <c r="H213" s="184">
        <v>230</v>
      </c>
      <c r="I213" s="184">
        <v>230</v>
      </c>
    </row>
    <row r="214" spans="1:9" ht="15" x14ac:dyDescent="0.2">
      <c r="A214" s="171">
        <f t="shared" si="3"/>
        <v>126</v>
      </c>
      <c r="B214" s="257">
        <v>205</v>
      </c>
      <c r="C214" s="184">
        <v>230</v>
      </c>
      <c r="D214" s="184">
        <v>230</v>
      </c>
      <c r="E214" s="184">
        <v>230</v>
      </c>
      <c r="F214" s="184">
        <v>230</v>
      </c>
      <c r="G214" s="184">
        <v>230</v>
      </c>
      <c r="H214" s="184">
        <v>230</v>
      </c>
      <c r="I214" s="184">
        <v>230</v>
      </c>
    </row>
    <row r="215" spans="1:9" ht="15" x14ac:dyDescent="0.2">
      <c r="A215" s="171">
        <f t="shared" si="3"/>
        <v>127</v>
      </c>
      <c r="B215" s="257">
        <v>205</v>
      </c>
      <c r="C215" s="184">
        <v>230</v>
      </c>
      <c r="D215" s="184">
        <v>230</v>
      </c>
      <c r="E215" s="184">
        <v>230</v>
      </c>
      <c r="F215" s="184">
        <v>230</v>
      </c>
      <c r="G215" s="184">
        <v>230</v>
      </c>
      <c r="H215" s="184">
        <v>230</v>
      </c>
      <c r="I215" s="184">
        <v>230</v>
      </c>
    </row>
    <row r="216" spans="1:9" ht="15" x14ac:dyDescent="0.2">
      <c r="A216" s="171">
        <f t="shared" si="3"/>
        <v>128</v>
      </c>
      <c r="B216" s="257">
        <v>206</v>
      </c>
      <c r="C216" s="184">
        <v>230</v>
      </c>
      <c r="D216" s="184">
        <v>230</v>
      </c>
      <c r="E216" s="184">
        <v>230</v>
      </c>
      <c r="F216" s="184">
        <v>230</v>
      </c>
      <c r="G216" s="184">
        <v>230</v>
      </c>
      <c r="H216" s="184">
        <v>230</v>
      </c>
      <c r="I216" s="184">
        <v>230</v>
      </c>
    </row>
    <row r="217" spans="1:9" ht="15" x14ac:dyDescent="0.2">
      <c r="A217" s="171">
        <f t="shared" si="3"/>
        <v>129</v>
      </c>
      <c r="B217" s="257">
        <v>206</v>
      </c>
      <c r="C217" s="257"/>
      <c r="D217" s="257"/>
    </row>
    <row r="218" spans="1:9" ht="15" x14ac:dyDescent="0.2">
      <c r="A218" s="171">
        <f t="shared" si="3"/>
        <v>130</v>
      </c>
      <c r="B218" s="257">
        <v>207</v>
      </c>
      <c r="C218" s="257"/>
      <c r="D218" s="257"/>
    </row>
    <row r="219" spans="1:9" ht="15" x14ac:dyDescent="0.2">
      <c r="A219" s="171">
        <f t="shared" si="3"/>
        <v>131</v>
      </c>
      <c r="B219" s="257">
        <v>207</v>
      </c>
      <c r="C219" s="257"/>
      <c r="D219" s="257"/>
    </row>
    <row r="220" spans="1:9" ht="15" x14ac:dyDescent="0.2">
      <c r="A220" s="171">
        <f t="shared" si="3"/>
        <v>132</v>
      </c>
      <c r="B220" s="257">
        <v>208</v>
      </c>
      <c r="C220" s="257"/>
      <c r="D220" s="257"/>
    </row>
    <row r="221" spans="1:9" ht="15" x14ac:dyDescent="0.2">
      <c r="A221" s="171">
        <f t="shared" si="3"/>
        <v>133</v>
      </c>
      <c r="B221" s="257">
        <v>208</v>
      </c>
      <c r="C221" s="257"/>
      <c r="D221" s="257"/>
    </row>
    <row r="222" spans="1:9" ht="15" x14ac:dyDescent="0.2">
      <c r="A222" s="171">
        <f t="shared" si="3"/>
        <v>134</v>
      </c>
      <c r="B222" s="257">
        <v>209</v>
      </c>
      <c r="C222" s="257"/>
      <c r="D222" s="257"/>
    </row>
    <row r="223" spans="1:9" ht="15" x14ac:dyDescent="0.2">
      <c r="A223" s="171">
        <f t="shared" si="3"/>
        <v>135</v>
      </c>
      <c r="B223" s="257">
        <v>209</v>
      </c>
      <c r="C223" s="257"/>
      <c r="D223" s="257"/>
    </row>
    <row r="224" spans="1:9" ht="15" x14ac:dyDescent="0.2">
      <c r="A224" s="171">
        <f t="shared" si="3"/>
        <v>136</v>
      </c>
      <c r="B224" s="257">
        <v>210</v>
      </c>
      <c r="C224" s="257"/>
      <c r="D224" s="257"/>
    </row>
    <row r="225" spans="1:4" ht="15" x14ac:dyDescent="0.2">
      <c r="A225" s="171">
        <f t="shared" si="3"/>
        <v>137</v>
      </c>
      <c r="B225" s="257">
        <v>210</v>
      </c>
      <c r="C225" s="257"/>
      <c r="D225" s="257"/>
    </row>
    <row r="226" spans="1:4" ht="15" x14ac:dyDescent="0.2">
      <c r="A226" s="171">
        <f t="shared" si="3"/>
        <v>138</v>
      </c>
      <c r="B226" s="257">
        <v>211</v>
      </c>
      <c r="C226" s="257"/>
      <c r="D226" s="257"/>
    </row>
    <row r="227" spans="1:4" ht="15" x14ac:dyDescent="0.2">
      <c r="A227" s="171">
        <f t="shared" si="3"/>
        <v>139</v>
      </c>
      <c r="B227" s="257">
        <v>211</v>
      </c>
      <c r="C227" s="257"/>
      <c r="D227" s="257"/>
    </row>
    <row r="228" spans="1:4" ht="15" x14ac:dyDescent="0.2">
      <c r="A228" s="171">
        <f t="shared" si="3"/>
        <v>140</v>
      </c>
      <c r="B228" s="257">
        <v>212</v>
      </c>
      <c r="C228" s="257"/>
      <c r="D228" s="257"/>
    </row>
    <row r="229" spans="1:4" ht="15" x14ac:dyDescent="0.2">
      <c r="A229" s="171">
        <f t="shared" si="3"/>
        <v>141</v>
      </c>
      <c r="B229" s="257">
        <v>212</v>
      </c>
      <c r="C229" s="257"/>
      <c r="D229" s="257"/>
    </row>
    <row r="230" spans="1:4" ht="15" x14ac:dyDescent="0.2">
      <c r="A230" s="171">
        <f t="shared" si="3"/>
        <v>142</v>
      </c>
      <c r="B230" s="257">
        <v>213</v>
      </c>
      <c r="C230" s="257"/>
      <c r="D230" s="257"/>
    </row>
    <row r="231" spans="1:4" ht="15" x14ac:dyDescent="0.2">
      <c r="A231" s="171">
        <f t="shared" si="3"/>
        <v>143</v>
      </c>
      <c r="B231" s="257">
        <v>213</v>
      </c>
      <c r="C231" s="257"/>
      <c r="D231" s="257"/>
    </row>
    <row r="232" spans="1:4" ht="15" x14ac:dyDescent="0.2">
      <c r="A232" s="171">
        <f t="shared" si="3"/>
        <v>144</v>
      </c>
      <c r="B232" s="257">
        <v>214</v>
      </c>
      <c r="C232" s="257"/>
      <c r="D232" s="257"/>
    </row>
    <row r="233" spans="1:4" ht="15" x14ac:dyDescent="0.2">
      <c r="A233" s="171">
        <f t="shared" si="3"/>
        <v>145</v>
      </c>
      <c r="B233" s="257">
        <v>214</v>
      </c>
      <c r="C233" s="257"/>
      <c r="D233" s="257"/>
    </row>
    <row r="234" spans="1:4" ht="15" x14ac:dyDescent="0.2">
      <c r="A234" s="171">
        <f t="shared" si="3"/>
        <v>146</v>
      </c>
      <c r="B234" s="257">
        <v>215</v>
      </c>
      <c r="C234" s="257"/>
      <c r="D234" s="257"/>
    </row>
    <row r="235" spans="1:4" ht="15" x14ac:dyDescent="0.2">
      <c r="A235" s="171">
        <f t="shared" si="3"/>
        <v>147</v>
      </c>
      <c r="B235" s="257">
        <v>215</v>
      </c>
      <c r="C235" s="257"/>
      <c r="D235" s="257"/>
    </row>
    <row r="236" spans="1:4" ht="15" x14ac:dyDescent="0.2">
      <c r="A236" s="171">
        <f t="shared" si="3"/>
        <v>148</v>
      </c>
      <c r="B236" s="257">
        <v>216</v>
      </c>
      <c r="C236" s="257"/>
      <c r="D236" s="257"/>
    </row>
    <row r="237" spans="1:4" ht="15" x14ac:dyDescent="0.2">
      <c r="A237" s="171">
        <f t="shared" si="3"/>
        <v>149</v>
      </c>
      <c r="B237" s="257">
        <v>216</v>
      </c>
      <c r="C237" s="257"/>
      <c r="D237" s="257"/>
    </row>
    <row r="238" spans="1:4" ht="15" x14ac:dyDescent="0.2">
      <c r="A238" s="171">
        <f t="shared" si="3"/>
        <v>150</v>
      </c>
      <c r="B238" s="257">
        <v>217</v>
      </c>
      <c r="C238" s="257"/>
      <c r="D238" s="257"/>
    </row>
    <row r="239" spans="1:4" ht="15" x14ac:dyDescent="0.2">
      <c r="A239" s="171">
        <f t="shared" si="3"/>
        <v>151</v>
      </c>
      <c r="B239" s="257">
        <v>217</v>
      </c>
      <c r="C239" s="257"/>
      <c r="D239" s="257"/>
    </row>
    <row r="240" spans="1:4" ht="15" x14ac:dyDescent="0.2">
      <c r="A240" s="171">
        <f t="shared" si="3"/>
        <v>152</v>
      </c>
      <c r="B240" s="257">
        <v>218</v>
      </c>
      <c r="C240" s="257"/>
      <c r="D240" s="257"/>
    </row>
    <row r="241" spans="1:4" ht="15" x14ac:dyDescent="0.2">
      <c r="A241" s="171">
        <f t="shared" si="3"/>
        <v>153</v>
      </c>
      <c r="B241" s="257">
        <v>218</v>
      </c>
      <c r="C241" s="257"/>
      <c r="D241" s="257"/>
    </row>
    <row r="242" spans="1:4" ht="15" x14ac:dyDescent="0.2">
      <c r="A242" s="171">
        <f t="shared" si="3"/>
        <v>154</v>
      </c>
      <c r="B242" s="257">
        <v>219</v>
      </c>
      <c r="C242" s="257"/>
      <c r="D242" s="257"/>
    </row>
    <row r="243" spans="1:4" ht="15" x14ac:dyDescent="0.2">
      <c r="A243" s="171">
        <f t="shared" ref="A243:A306" si="4">A242+1</f>
        <v>155</v>
      </c>
      <c r="B243" s="257">
        <v>219</v>
      </c>
      <c r="C243" s="257"/>
      <c r="D243" s="257"/>
    </row>
    <row r="244" spans="1:4" ht="15" x14ac:dyDescent="0.2">
      <c r="A244" s="171">
        <f t="shared" si="4"/>
        <v>156</v>
      </c>
      <c r="B244" s="257">
        <v>220</v>
      </c>
      <c r="C244" s="257"/>
      <c r="D244" s="257"/>
    </row>
    <row r="245" spans="1:4" ht="15" x14ac:dyDescent="0.2">
      <c r="A245" s="171">
        <f t="shared" si="4"/>
        <v>157</v>
      </c>
      <c r="B245" s="257">
        <v>220</v>
      </c>
      <c r="C245" s="257"/>
      <c r="D245" s="257"/>
    </row>
    <row r="246" spans="1:4" ht="15" x14ac:dyDescent="0.2">
      <c r="A246" s="171">
        <f t="shared" si="4"/>
        <v>158</v>
      </c>
      <c r="B246" s="257">
        <v>221</v>
      </c>
      <c r="C246" s="257"/>
      <c r="D246" s="257"/>
    </row>
    <row r="247" spans="1:4" ht="15" x14ac:dyDescent="0.2">
      <c r="A247" s="171">
        <f t="shared" si="4"/>
        <v>159</v>
      </c>
      <c r="B247" s="257">
        <v>221</v>
      </c>
      <c r="C247" s="257"/>
      <c r="D247" s="257"/>
    </row>
    <row r="248" spans="1:4" ht="15" x14ac:dyDescent="0.2">
      <c r="A248" s="171">
        <f t="shared" si="4"/>
        <v>160</v>
      </c>
      <c r="B248" s="257">
        <v>222</v>
      </c>
      <c r="C248" s="257"/>
      <c r="D248" s="257"/>
    </row>
    <row r="249" spans="1:4" ht="15" x14ac:dyDescent="0.2">
      <c r="A249" s="171">
        <f t="shared" si="4"/>
        <v>161</v>
      </c>
      <c r="B249" s="257">
        <v>222</v>
      </c>
      <c r="C249" s="257"/>
      <c r="D249" s="257"/>
    </row>
    <row r="250" spans="1:4" ht="15" x14ac:dyDescent="0.2">
      <c r="A250" s="171">
        <f t="shared" si="4"/>
        <v>162</v>
      </c>
      <c r="B250" s="257">
        <v>223</v>
      </c>
      <c r="C250" s="257"/>
      <c r="D250" s="257"/>
    </row>
    <row r="251" spans="1:4" ht="15" x14ac:dyDescent="0.2">
      <c r="A251" s="171">
        <f t="shared" si="4"/>
        <v>163</v>
      </c>
      <c r="B251" s="257">
        <v>223</v>
      </c>
      <c r="C251" s="257"/>
      <c r="D251" s="257"/>
    </row>
    <row r="252" spans="1:4" ht="15" x14ac:dyDescent="0.2">
      <c r="A252" s="171">
        <f t="shared" si="4"/>
        <v>164</v>
      </c>
      <c r="B252" s="257">
        <v>224</v>
      </c>
      <c r="C252" s="257"/>
      <c r="D252" s="257"/>
    </row>
    <row r="253" spans="1:4" ht="15" x14ac:dyDescent="0.2">
      <c r="A253" s="171">
        <f t="shared" si="4"/>
        <v>165</v>
      </c>
      <c r="B253" s="257">
        <v>224</v>
      </c>
      <c r="C253" s="257"/>
      <c r="D253" s="257"/>
    </row>
    <row r="254" spans="1:4" ht="15" x14ac:dyDescent="0.2">
      <c r="A254" s="171">
        <f t="shared" si="4"/>
        <v>166</v>
      </c>
      <c r="B254" s="257">
        <v>225</v>
      </c>
      <c r="C254" s="257"/>
      <c r="D254" s="257"/>
    </row>
    <row r="255" spans="1:4" ht="15" x14ac:dyDescent="0.2">
      <c r="A255" s="171">
        <f t="shared" si="4"/>
        <v>167</v>
      </c>
      <c r="B255" s="257">
        <v>225</v>
      </c>
      <c r="C255" s="257"/>
      <c r="D255" s="257"/>
    </row>
    <row r="256" spans="1:4" ht="15" x14ac:dyDescent="0.2">
      <c r="A256" s="171">
        <f t="shared" si="4"/>
        <v>168</v>
      </c>
      <c r="B256" s="257">
        <v>226</v>
      </c>
      <c r="C256" s="257"/>
      <c r="D256" s="257"/>
    </row>
    <row r="257" spans="1:4" ht="15" x14ac:dyDescent="0.2">
      <c r="A257" s="171">
        <f t="shared" si="4"/>
        <v>169</v>
      </c>
      <c r="B257" s="257">
        <v>226</v>
      </c>
      <c r="C257" s="257"/>
      <c r="D257" s="257"/>
    </row>
    <row r="258" spans="1:4" ht="15" x14ac:dyDescent="0.2">
      <c r="A258" s="171">
        <f t="shared" si="4"/>
        <v>170</v>
      </c>
      <c r="B258" s="257">
        <v>227</v>
      </c>
      <c r="C258" s="257"/>
      <c r="D258" s="257"/>
    </row>
    <row r="259" spans="1:4" ht="15" x14ac:dyDescent="0.2">
      <c r="A259" s="171">
        <f t="shared" si="4"/>
        <v>171</v>
      </c>
      <c r="B259" s="257">
        <v>227</v>
      </c>
      <c r="C259" s="257"/>
      <c r="D259" s="257"/>
    </row>
    <row r="260" spans="1:4" ht="15" x14ac:dyDescent="0.2">
      <c r="A260" s="171">
        <f t="shared" si="4"/>
        <v>172</v>
      </c>
      <c r="B260" s="257">
        <v>228</v>
      </c>
      <c r="C260" s="257"/>
      <c r="D260" s="257"/>
    </row>
    <row r="261" spans="1:4" ht="15" x14ac:dyDescent="0.2">
      <c r="A261" s="171">
        <f t="shared" si="4"/>
        <v>173</v>
      </c>
      <c r="B261" s="257">
        <v>228</v>
      </c>
      <c r="C261" s="257"/>
      <c r="D261" s="257"/>
    </row>
    <row r="262" spans="1:4" ht="15" x14ac:dyDescent="0.2">
      <c r="A262" s="171">
        <f t="shared" si="4"/>
        <v>174</v>
      </c>
      <c r="B262" s="257">
        <v>229</v>
      </c>
      <c r="C262" s="257"/>
      <c r="D262" s="257"/>
    </row>
    <row r="263" spans="1:4" ht="15" x14ac:dyDescent="0.2">
      <c r="A263" s="171">
        <f t="shared" si="4"/>
        <v>175</v>
      </c>
      <c r="B263" s="257">
        <v>229</v>
      </c>
      <c r="C263" s="257"/>
      <c r="D263" s="257"/>
    </row>
    <row r="264" spans="1:4" ht="15" x14ac:dyDescent="0.2">
      <c r="A264" s="171">
        <f t="shared" si="4"/>
        <v>176</v>
      </c>
      <c r="B264" s="257">
        <v>230</v>
      </c>
      <c r="C264" s="257"/>
      <c r="D264" s="257"/>
    </row>
    <row r="265" spans="1:4" ht="15" x14ac:dyDescent="0.2">
      <c r="A265" s="171">
        <f t="shared" si="4"/>
        <v>177</v>
      </c>
      <c r="B265" s="257">
        <v>230</v>
      </c>
      <c r="C265" s="257"/>
      <c r="D265" s="257"/>
    </row>
    <row r="266" spans="1:4" ht="15" x14ac:dyDescent="0.2">
      <c r="A266" s="171">
        <f t="shared" si="4"/>
        <v>178</v>
      </c>
      <c r="B266" s="257">
        <v>230</v>
      </c>
      <c r="C266" s="257"/>
      <c r="D266" s="257"/>
    </row>
    <row r="267" spans="1:4" ht="15" x14ac:dyDescent="0.2">
      <c r="A267" s="171">
        <f t="shared" si="4"/>
        <v>179</v>
      </c>
      <c r="B267" s="257">
        <v>230</v>
      </c>
      <c r="C267" s="257"/>
      <c r="D267" s="257"/>
    </row>
    <row r="268" spans="1:4" ht="15" x14ac:dyDescent="0.2">
      <c r="A268" s="171">
        <f t="shared" si="4"/>
        <v>180</v>
      </c>
      <c r="B268" s="257">
        <v>230</v>
      </c>
      <c r="C268" s="257"/>
      <c r="D268" s="257"/>
    </row>
    <row r="269" spans="1:4" ht="15" x14ac:dyDescent="0.2">
      <c r="A269" s="171">
        <f t="shared" si="4"/>
        <v>181</v>
      </c>
      <c r="B269" s="257">
        <v>230</v>
      </c>
      <c r="C269" s="257"/>
      <c r="D269" s="257"/>
    </row>
    <row r="270" spans="1:4" ht="15" x14ac:dyDescent="0.2">
      <c r="A270" s="171">
        <f t="shared" si="4"/>
        <v>182</v>
      </c>
      <c r="B270" s="257">
        <v>230</v>
      </c>
      <c r="C270" s="257"/>
      <c r="D270" s="257"/>
    </row>
    <row r="271" spans="1:4" ht="15" x14ac:dyDescent="0.2">
      <c r="A271" s="171">
        <f t="shared" si="4"/>
        <v>183</v>
      </c>
      <c r="B271" s="257">
        <v>230</v>
      </c>
      <c r="C271" s="257"/>
      <c r="D271" s="257"/>
    </row>
    <row r="272" spans="1:4" ht="15" x14ac:dyDescent="0.2">
      <c r="A272" s="171">
        <f t="shared" si="4"/>
        <v>184</v>
      </c>
      <c r="B272" s="257">
        <v>230</v>
      </c>
      <c r="C272" s="257"/>
      <c r="D272" s="257"/>
    </row>
    <row r="273" spans="1:4" ht="15" x14ac:dyDescent="0.2">
      <c r="A273" s="171">
        <f t="shared" si="4"/>
        <v>185</v>
      </c>
      <c r="B273" s="257">
        <v>230</v>
      </c>
      <c r="C273" s="257"/>
      <c r="D273" s="257"/>
    </row>
    <row r="274" spans="1:4" ht="15" x14ac:dyDescent="0.2">
      <c r="A274" s="171">
        <f t="shared" si="4"/>
        <v>186</v>
      </c>
      <c r="B274" s="257">
        <v>230</v>
      </c>
      <c r="C274" s="257"/>
      <c r="D274" s="257"/>
    </row>
    <row r="275" spans="1:4" ht="15" x14ac:dyDescent="0.2">
      <c r="A275" s="171">
        <f t="shared" si="4"/>
        <v>187</v>
      </c>
      <c r="B275" s="257">
        <v>230</v>
      </c>
      <c r="C275" s="257"/>
      <c r="D275" s="257"/>
    </row>
    <row r="276" spans="1:4" ht="15" x14ac:dyDescent="0.2">
      <c r="A276" s="171">
        <f t="shared" si="4"/>
        <v>188</v>
      </c>
      <c r="B276" s="257">
        <v>230</v>
      </c>
      <c r="C276" s="257"/>
      <c r="D276" s="257"/>
    </row>
    <row r="277" spans="1:4" ht="15" x14ac:dyDescent="0.2">
      <c r="A277" s="171">
        <f t="shared" si="4"/>
        <v>189</v>
      </c>
      <c r="B277" s="257">
        <v>230</v>
      </c>
      <c r="C277" s="257"/>
      <c r="D277" s="257"/>
    </row>
    <row r="278" spans="1:4" ht="15" x14ac:dyDescent="0.2">
      <c r="A278" s="171">
        <f t="shared" si="4"/>
        <v>190</v>
      </c>
      <c r="B278" s="257">
        <v>230</v>
      </c>
      <c r="C278" s="257"/>
      <c r="D278" s="257"/>
    </row>
    <row r="279" spans="1:4" ht="15" x14ac:dyDescent="0.2">
      <c r="A279" s="171">
        <f t="shared" si="4"/>
        <v>191</v>
      </c>
      <c r="B279" s="257">
        <v>230</v>
      </c>
      <c r="C279" s="257"/>
      <c r="D279" s="257"/>
    </row>
    <row r="280" spans="1:4" ht="15" x14ac:dyDescent="0.2">
      <c r="A280" s="171">
        <f t="shared" si="4"/>
        <v>192</v>
      </c>
      <c r="B280" s="257">
        <v>230</v>
      </c>
      <c r="C280" s="257"/>
      <c r="D280" s="257"/>
    </row>
    <row r="281" spans="1:4" ht="15" x14ac:dyDescent="0.2">
      <c r="A281" s="171">
        <f t="shared" si="4"/>
        <v>193</v>
      </c>
      <c r="B281" s="257">
        <v>230</v>
      </c>
      <c r="C281" s="257"/>
      <c r="D281" s="257"/>
    </row>
    <row r="282" spans="1:4" ht="15" x14ac:dyDescent="0.2">
      <c r="A282" s="171">
        <f t="shared" si="4"/>
        <v>194</v>
      </c>
      <c r="B282" s="257">
        <v>230</v>
      </c>
      <c r="C282" s="257"/>
      <c r="D282" s="257"/>
    </row>
    <row r="283" spans="1:4" ht="15" x14ac:dyDescent="0.2">
      <c r="A283" s="171">
        <f t="shared" si="4"/>
        <v>195</v>
      </c>
      <c r="B283" s="257">
        <v>230</v>
      </c>
      <c r="C283" s="257"/>
      <c r="D283" s="257"/>
    </row>
    <row r="284" spans="1:4" ht="15" x14ac:dyDescent="0.2">
      <c r="A284" s="171">
        <f t="shared" si="4"/>
        <v>196</v>
      </c>
      <c r="B284" s="257">
        <v>230</v>
      </c>
      <c r="C284" s="257"/>
      <c r="D284" s="257"/>
    </row>
    <row r="285" spans="1:4" ht="15" x14ac:dyDescent="0.2">
      <c r="A285" s="171">
        <f t="shared" si="4"/>
        <v>197</v>
      </c>
      <c r="B285" s="257">
        <v>230</v>
      </c>
      <c r="C285" s="257"/>
      <c r="D285" s="257"/>
    </row>
    <row r="286" spans="1:4" ht="15" x14ac:dyDescent="0.2">
      <c r="A286" s="171">
        <f t="shared" si="4"/>
        <v>198</v>
      </c>
      <c r="B286" s="257">
        <v>230</v>
      </c>
      <c r="C286" s="257"/>
      <c r="D286" s="257"/>
    </row>
    <row r="287" spans="1:4" ht="15" x14ac:dyDescent="0.2">
      <c r="A287" s="171">
        <f t="shared" si="4"/>
        <v>199</v>
      </c>
      <c r="B287" s="257">
        <v>230</v>
      </c>
      <c r="C287" s="257"/>
      <c r="D287" s="257"/>
    </row>
    <row r="288" spans="1:4" ht="15" x14ac:dyDescent="0.2">
      <c r="A288" s="171">
        <f t="shared" si="4"/>
        <v>200</v>
      </c>
      <c r="B288" s="257">
        <v>230</v>
      </c>
      <c r="C288" s="257"/>
      <c r="D288" s="257"/>
    </row>
    <row r="289" spans="1:4" ht="15" x14ac:dyDescent="0.2">
      <c r="A289" s="171">
        <f t="shared" si="4"/>
        <v>201</v>
      </c>
      <c r="B289" s="257">
        <v>230</v>
      </c>
      <c r="C289" s="257"/>
      <c r="D289" s="257"/>
    </row>
    <row r="290" spans="1:4" ht="15" x14ac:dyDescent="0.2">
      <c r="A290" s="171">
        <f t="shared" si="4"/>
        <v>202</v>
      </c>
      <c r="B290" s="257">
        <v>230</v>
      </c>
      <c r="C290" s="257"/>
      <c r="D290" s="257"/>
    </row>
    <row r="291" spans="1:4" ht="15" x14ac:dyDescent="0.2">
      <c r="A291" s="171">
        <f t="shared" si="4"/>
        <v>203</v>
      </c>
      <c r="B291" s="257">
        <v>230</v>
      </c>
      <c r="C291" s="257"/>
      <c r="D291" s="257"/>
    </row>
    <row r="292" spans="1:4" ht="15" x14ac:dyDescent="0.2">
      <c r="A292" s="171">
        <f t="shared" si="4"/>
        <v>204</v>
      </c>
      <c r="B292" s="257">
        <v>230</v>
      </c>
      <c r="C292" s="257"/>
      <c r="D292" s="257"/>
    </row>
    <row r="293" spans="1:4" ht="15" x14ac:dyDescent="0.2">
      <c r="A293" s="171">
        <f t="shared" si="4"/>
        <v>205</v>
      </c>
      <c r="B293" s="257">
        <v>230</v>
      </c>
      <c r="C293" s="257"/>
      <c r="D293" s="257"/>
    </row>
    <row r="294" spans="1:4" ht="15" x14ac:dyDescent="0.2">
      <c r="A294" s="171">
        <f t="shared" si="4"/>
        <v>206</v>
      </c>
      <c r="B294" s="257">
        <v>230</v>
      </c>
      <c r="C294" s="257"/>
      <c r="D294" s="257"/>
    </row>
    <row r="295" spans="1:4" ht="15" x14ac:dyDescent="0.2">
      <c r="A295" s="171">
        <f t="shared" si="4"/>
        <v>207</v>
      </c>
      <c r="B295" s="257">
        <v>230</v>
      </c>
      <c r="C295" s="257"/>
      <c r="D295" s="257"/>
    </row>
    <row r="296" spans="1:4" ht="15" x14ac:dyDescent="0.2">
      <c r="A296" s="171">
        <f t="shared" si="4"/>
        <v>208</v>
      </c>
      <c r="B296" s="257">
        <v>230</v>
      </c>
      <c r="C296" s="257"/>
      <c r="D296" s="257"/>
    </row>
    <row r="297" spans="1:4" ht="15" x14ac:dyDescent="0.2">
      <c r="A297" s="171">
        <f t="shared" si="4"/>
        <v>209</v>
      </c>
      <c r="B297" s="257">
        <v>230</v>
      </c>
      <c r="C297" s="257"/>
      <c r="D297" s="257"/>
    </row>
    <row r="298" spans="1:4" ht="15" x14ac:dyDescent="0.2">
      <c r="A298" s="171">
        <f t="shared" si="4"/>
        <v>210</v>
      </c>
      <c r="B298" s="257">
        <v>230</v>
      </c>
      <c r="C298" s="257"/>
      <c r="D298" s="257"/>
    </row>
    <row r="299" spans="1:4" ht="15" x14ac:dyDescent="0.2">
      <c r="A299" s="171">
        <f t="shared" si="4"/>
        <v>211</v>
      </c>
      <c r="B299" s="257">
        <v>230</v>
      </c>
      <c r="C299" s="257"/>
      <c r="D299" s="257"/>
    </row>
    <row r="300" spans="1:4" ht="15" x14ac:dyDescent="0.2">
      <c r="A300" s="171">
        <f t="shared" si="4"/>
        <v>212</v>
      </c>
      <c r="B300" s="257">
        <v>230</v>
      </c>
      <c r="C300" s="257"/>
      <c r="D300" s="257"/>
    </row>
    <row r="301" spans="1:4" ht="15" x14ac:dyDescent="0.2">
      <c r="A301" s="171">
        <f t="shared" si="4"/>
        <v>213</v>
      </c>
      <c r="B301" s="257">
        <v>230</v>
      </c>
      <c r="C301" s="257"/>
      <c r="D301" s="257"/>
    </row>
    <row r="302" spans="1:4" ht="15" x14ac:dyDescent="0.2">
      <c r="A302" s="171">
        <f t="shared" si="4"/>
        <v>214</v>
      </c>
      <c r="B302" s="257">
        <v>230</v>
      </c>
      <c r="C302" s="257"/>
      <c r="D302" s="257"/>
    </row>
    <row r="303" spans="1:4" ht="15" x14ac:dyDescent="0.2">
      <c r="A303" s="171">
        <f t="shared" si="4"/>
        <v>215</v>
      </c>
      <c r="B303" s="257">
        <v>230</v>
      </c>
      <c r="C303" s="257"/>
      <c r="D303" s="257"/>
    </row>
    <row r="304" spans="1:4" ht="15" x14ac:dyDescent="0.2">
      <c r="A304" s="171">
        <f t="shared" si="4"/>
        <v>216</v>
      </c>
      <c r="B304" s="257">
        <v>230</v>
      </c>
      <c r="C304" s="257"/>
      <c r="D304" s="257"/>
    </row>
    <row r="305" spans="1:4" ht="15" x14ac:dyDescent="0.2">
      <c r="A305" s="171">
        <f t="shared" si="4"/>
        <v>217</v>
      </c>
      <c r="B305" s="257">
        <v>230</v>
      </c>
      <c r="C305" s="257"/>
      <c r="D305" s="257"/>
    </row>
    <row r="306" spans="1:4" ht="15" x14ac:dyDescent="0.2">
      <c r="A306" s="171">
        <f t="shared" si="4"/>
        <v>218</v>
      </c>
      <c r="B306" s="257">
        <v>230</v>
      </c>
      <c r="C306" s="257"/>
      <c r="D306" s="257"/>
    </row>
    <row r="307" spans="1:4" ht="15" x14ac:dyDescent="0.2">
      <c r="A307" s="171">
        <f t="shared" ref="A307:A340" si="5">A306+1</f>
        <v>219</v>
      </c>
      <c r="B307" s="257">
        <v>230</v>
      </c>
      <c r="C307" s="257"/>
      <c r="D307" s="257"/>
    </row>
    <row r="308" spans="1:4" ht="15" x14ac:dyDescent="0.2">
      <c r="A308" s="171">
        <f t="shared" si="5"/>
        <v>220</v>
      </c>
      <c r="B308" s="257">
        <v>230</v>
      </c>
      <c r="C308" s="257"/>
      <c r="D308" s="257"/>
    </row>
    <row r="309" spans="1:4" ht="15" x14ac:dyDescent="0.2">
      <c r="A309" s="171">
        <f t="shared" si="5"/>
        <v>221</v>
      </c>
      <c r="B309" s="257">
        <v>230</v>
      </c>
      <c r="C309" s="257"/>
      <c r="D309" s="257"/>
    </row>
    <row r="310" spans="1:4" ht="15" x14ac:dyDescent="0.2">
      <c r="A310" s="171">
        <f t="shared" si="5"/>
        <v>222</v>
      </c>
      <c r="B310" s="257">
        <v>230</v>
      </c>
      <c r="C310" s="257"/>
      <c r="D310" s="257"/>
    </row>
    <row r="311" spans="1:4" ht="15" x14ac:dyDescent="0.2">
      <c r="A311" s="171">
        <f t="shared" si="5"/>
        <v>223</v>
      </c>
      <c r="B311" s="257">
        <v>230</v>
      </c>
      <c r="C311" s="257"/>
      <c r="D311" s="257"/>
    </row>
    <row r="312" spans="1:4" ht="15" x14ac:dyDescent="0.2">
      <c r="A312" s="171">
        <f t="shared" si="5"/>
        <v>224</v>
      </c>
      <c r="B312" s="257">
        <v>230</v>
      </c>
      <c r="C312" s="257"/>
      <c r="D312" s="257"/>
    </row>
    <row r="313" spans="1:4" ht="15" x14ac:dyDescent="0.2">
      <c r="A313" s="171">
        <f t="shared" si="5"/>
        <v>225</v>
      </c>
      <c r="B313" s="257">
        <v>230</v>
      </c>
      <c r="C313" s="257"/>
      <c r="D313" s="257"/>
    </row>
    <row r="314" spans="1:4" ht="15" x14ac:dyDescent="0.2">
      <c r="A314" s="171">
        <f t="shared" si="5"/>
        <v>226</v>
      </c>
      <c r="B314" s="257">
        <v>230</v>
      </c>
      <c r="C314" s="257"/>
      <c r="D314" s="257"/>
    </row>
    <row r="315" spans="1:4" ht="15" x14ac:dyDescent="0.2">
      <c r="A315" s="171">
        <f t="shared" si="5"/>
        <v>227</v>
      </c>
      <c r="B315" s="257">
        <v>230</v>
      </c>
      <c r="C315" s="257"/>
      <c r="D315" s="257"/>
    </row>
    <row r="316" spans="1:4" ht="15" x14ac:dyDescent="0.2">
      <c r="A316" s="171">
        <f t="shared" si="5"/>
        <v>228</v>
      </c>
      <c r="B316" s="257">
        <v>230</v>
      </c>
      <c r="C316" s="257"/>
      <c r="D316" s="257"/>
    </row>
    <row r="317" spans="1:4" ht="15" x14ac:dyDescent="0.2">
      <c r="A317" s="171">
        <f t="shared" si="5"/>
        <v>229</v>
      </c>
      <c r="B317" s="257">
        <v>230</v>
      </c>
      <c r="C317" s="257"/>
      <c r="D317" s="257"/>
    </row>
    <row r="318" spans="1:4" ht="15" x14ac:dyDescent="0.2">
      <c r="A318" s="171">
        <f t="shared" si="5"/>
        <v>230</v>
      </c>
      <c r="B318" s="257">
        <v>230</v>
      </c>
      <c r="C318" s="257"/>
      <c r="D318" s="257"/>
    </row>
    <row r="319" spans="1:4" ht="15" x14ac:dyDescent="0.2">
      <c r="A319" s="171">
        <f t="shared" si="5"/>
        <v>231</v>
      </c>
      <c r="B319" s="257">
        <v>230</v>
      </c>
      <c r="C319" s="257"/>
      <c r="D319" s="257"/>
    </row>
    <row r="320" spans="1:4" ht="15" x14ac:dyDescent="0.2">
      <c r="A320" s="171">
        <f t="shared" si="5"/>
        <v>232</v>
      </c>
      <c r="B320" s="257">
        <v>230</v>
      </c>
      <c r="C320" s="257"/>
      <c r="D320" s="257"/>
    </row>
    <row r="321" spans="1:4" ht="15" x14ac:dyDescent="0.2">
      <c r="A321" s="171">
        <f t="shared" si="5"/>
        <v>233</v>
      </c>
      <c r="B321" s="257">
        <v>230</v>
      </c>
      <c r="C321" s="257"/>
      <c r="D321" s="257"/>
    </row>
    <row r="322" spans="1:4" ht="15" x14ac:dyDescent="0.2">
      <c r="A322" s="171">
        <f t="shared" si="5"/>
        <v>234</v>
      </c>
      <c r="B322" s="257">
        <v>230</v>
      </c>
      <c r="C322" s="257"/>
      <c r="D322" s="257"/>
    </row>
    <row r="323" spans="1:4" ht="15" x14ac:dyDescent="0.2">
      <c r="A323" s="171">
        <f t="shared" si="5"/>
        <v>235</v>
      </c>
      <c r="B323" s="257">
        <v>230</v>
      </c>
      <c r="C323" s="257"/>
      <c r="D323" s="257"/>
    </row>
    <row r="324" spans="1:4" ht="15" x14ac:dyDescent="0.2">
      <c r="A324" s="171">
        <f t="shared" si="5"/>
        <v>236</v>
      </c>
      <c r="B324" s="257">
        <v>230</v>
      </c>
      <c r="C324" s="257"/>
      <c r="D324" s="257"/>
    </row>
    <row r="325" spans="1:4" ht="15" x14ac:dyDescent="0.2">
      <c r="A325" s="171">
        <f t="shared" si="5"/>
        <v>237</v>
      </c>
      <c r="B325" s="257">
        <v>230</v>
      </c>
      <c r="C325" s="257"/>
      <c r="D325" s="257"/>
    </row>
    <row r="326" spans="1:4" ht="15" x14ac:dyDescent="0.2">
      <c r="A326" s="171">
        <f t="shared" si="5"/>
        <v>238</v>
      </c>
      <c r="B326" s="257">
        <v>230</v>
      </c>
      <c r="C326" s="257"/>
      <c r="D326" s="257"/>
    </row>
    <row r="327" spans="1:4" ht="15" x14ac:dyDescent="0.2">
      <c r="A327" s="171">
        <f t="shared" si="5"/>
        <v>239</v>
      </c>
      <c r="B327" s="257">
        <v>230</v>
      </c>
      <c r="C327" s="257"/>
      <c r="D327" s="257"/>
    </row>
    <row r="328" spans="1:4" ht="15" x14ac:dyDescent="0.2">
      <c r="A328" s="171">
        <f t="shared" si="5"/>
        <v>240</v>
      </c>
      <c r="B328" s="257">
        <v>230</v>
      </c>
      <c r="C328" s="257"/>
      <c r="D328" s="257"/>
    </row>
    <row r="329" spans="1:4" ht="15" x14ac:dyDescent="0.2">
      <c r="A329" s="171">
        <f t="shared" si="5"/>
        <v>241</v>
      </c>
      <c r="B329" s="257">
        <v>230</v>
      </c>
      <c r="C329" s="257"/>
      <c r="D329" s="257"/>
    </row>
    <row r="330" spans="1:4" ht="15" x14ac:dyDescent="0.2">
      <c r="A330" s="171">
        <f t="shared" si="5"/>
        <v>242</v>
      </c>
      <c r="B330" s="257">
        <v>230</v>
      </c>
      <c r="C330" s="257"/>
      <c r="D330" s="257"/>
    </row>
    <row r="331" spans="1:4" ht="15" x14ac:dyDescent="0.2">
      <c r="A331" s="171">
        <f t="shared" si="5"/>
        <v>243</v>
      </c>
      <c r="B331" s="257">
        <v>230</v>
      </c>
      <c r="C331" s="257"/>
      <c r="D331" s="257"/>
    </row>
    <row r="332" spans="1:4" ht="15" x14ac:dyDescent="0.2">
      <c r="A332" s="171">
        <f t="shared" si="5"/>
        <v>244</v>
      </c>
      <c r="B332" s="257">
        <v>230</v>
      </c>
      <c r="C332" s="257"/>
      <c r="D332" s="257"/>
    </row>
    <row r="333" spans="1:4" ht="15" x14ac:dyDescent="0.2">
      <c r="A333" s="171">
        <f t="shared" si="5"/>
        <v>245</v>
      </c>
      <c r="B333" s="257">
        <v>230</v>
      </c>
      <c r="C333" s="257"/>
      <c r="D333" s="257"/>
    </row>
    <row r="334" spans="1:4" ht="15" x14ac:dyDescent="0.2">
      <c r="A334" s="171">
        <f t="shared" si="5"/>
        <v>246</v>
      </c>
      <c r="B334" s="257">
        <v>230</v>
      </c>
      <c r="C334" s="257"/>
      <c r="D334" s="257"/>
    </row>
    <row r="335" spans="1:4" ht="15" x14ac:dyDescent="0.2">
      <c r="A335" s="171">
        <f t="shared" si="5"/>
        <v>247</v>
      </c>
      <c r="B335" s="257">
        <v>230</v>
      </c>
      <c r="C335" s="257"/>
      <c r="D335" s="257"/>
    </row>
    <row r="336" spans="1:4" ht="15" x14ac:dyDescent="0.2">
      <c r="A336" s="171">
        <f t="shared" si="5"/>
        <v>248</v>
      </c>
      <c r="B336" s="257">
        <v>230</v>
      </c>
      <c r="C336" s="257"/>
      <c r="D336" s="257"/>
    </row>
    <row r="337" spans="1:4" ht="15" x14ac:dyDescent="0.2">
      <c r="A337" s="171">
        <f t="shared" si="5"/>
        <v>249</v>
      </c>
      <c r="B337" s="257">
        <v>230</v>
      </c>
      <c r="C337" s="257"/>
      <c r="D337" s="257"/>
    </row>
    <row r="338" spans="1:4" ht="15" x14ac:dyDescent="0.2">
      <c r="A338" s="171">
        <f t="shared" si="5"/>
        <v>250</v>
      </c>
      <c r="B338" s="257">
        <v>230</v>
      </c>
      <c r="C338" s="257"/>
      <c r="D338" s="257"/>
    </row>
    <row r="339" spans="1:4" ht="15" x14ac:dyDescent="0.2">
      <c r="A339" s="171">
        <f t="shared" si="5"/>
        <v>251</v>
      </c>
      <c r="B339" s="257">
        <v>230</v>
      </c>
      <c r="C339" s="257"/>
      <c r="D339" s="257"/>
    </row>
    <row r="340" spans="1:4" ht="15" x14ac:dyDescent="0.2">
      <c r="A340" s="171">
        <f t="shared" si="5"/>
        <v>252</v>
      </c>
      <c r="B340" s="257">
        <v>230</v>
      </c>
      <c r="C340" s="257"/>
      <c r="D340" s="257"/>
    </row>
  </sheetData>
  <mergeCells count="3">
    <mergeCell ref="L105:L106"/>
    <mergeCell ref="L117:L119"/>
    <mergeCell ref="L148:L149"/>
  </mergeCells>
  <conditionalFormatting sqref="B88:D340">
    <cfRule type="expression" dxfId="13" priority="1">
      <formula>AND(B88&lt;213,B89&gt;=213)</formula>
    </cfRule>
    <cfRule type="expression" dxfId="12" priority="2">
      <formula>AND(B88&lt;203,B89&gt;=203)</formula>
    </cfRule>
    <cfRule type="expression" dxfId="11" priority="3">
      <formula>AND(B88&lt;193,B89&gt;=193)</formula>
    </cfRule>
    <cfRule type="expression" dxfId="10" priority="4">
      <formula>AND(B88&lt;175,B89&gt;=175)</formula>
    </cfRule>
    <cfRule type="cellIs" dxfId="9" priority="5" stopIfTrue="1" operator="equal">
      <formula>"-"</formula>
    </cfRule>
    <cfRule type="cellIs" dxfId="8" priority="6" operator="lessThan">
      <formula>170</formula>
    </cfRule>
    <cfRule type="cellIs" dxfId="7" priority="7" operator="between">
      <formula>170</formula>
      <formula>179</formula>
    </cfRule>
    <cfRule type="cellIs" dxfId="6" priority="8" operator="between">
      <formula>180</formula>
      <formula>186</formula>
    </cfRule>
    <cfRule type="cellIs" dxfId="5" priority="9" operator="between">
      <formula>187</formula>
      <formula>195</formula>
    </cfRule>
    <cfRule type="cellIs" dxfId="4" priority="10" operator="between">
      <formula>196</formula>
      <formula>203</formula>
    </cfRule>
    <cfRule type="cellIs" dxfId="3" priority="11" operator="between">
      <formula>204</formula>
      <formula>212</formula>
    </cfRule>
    <cfRule type="cellIs" dxfId="2" priority="12" operator="between">
      <formula>213</formula>
      <formula>219</formula>
    </cfRule>
    <cfRule type="cellIs" dxfId="1" priority="13" operator="between">
      <formula>220</formula>
      <formula>230</formula>
    </cfRule>
    <cfRule type="containsText" dxfId="0" priority="14" operator="containsText" text="&gt;230">
      <formula>NOT(ISERROR(SEARCH("&gt;230",B88)))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6.85546875" customWidth="1"/>
    <col min="53" max="53" width="7.5703125" customWidth="1"/>
    <col min="54" max="54" width="8.42578125" customWidth="1"/>
    <col min="55" max="55" width="1.5703125" customWidth="1"/>
  </cols>
  <sheetData>
    <row r="1" spans="1:54" ht="18" customHeight="1" x14ac:dyDescent="0.2">
      <c r="B1" s="8" t="s">
        <v>2</v>
      </c>
      <c r="C1" s="265" t="s">
        <v>66</v>
      </c>
      <c r="D1" s="266"/>
      <c r="E1" s="266"/>
      <c r="F1" s="266"/>
      <c r="G1" s="266"/>
      <c r="H1" s="266"/>
      <c r="I1" s="266"/>
      <c r="J1" s="266"/>
      <c r="K1" s="266"/>
      <c r="L1" s="266"/>
      <c r="M1" s="266"/>
      <c r="N1" s="267"/>
      <c r="O1" s="16"/>
      <c r="P1" s="7"/>
      <c r="Q1" s="57" t="s">
        <v>21</v>
      </c>
    </row>
    <row r="2" spans="1:54" ht="18" customHeight="1" x14ac:dyDescent="0.2">
      <c r="B2" s="8" t="s">
        <v>3</v>
      </c>
      <c r="C2" s="265" t="s">
        <v>34</v>
      </c>
      <c r="D2" s="266"/>
      <c r="E2" s="266"/>
      <c r="F2" s="266"/>
      <c r="G2" s="266"/>
      <c r="H2" s="266"/>
      <c r="I2" s="266"/>
      <c r="J2" s="266"/>
      <c r="K2" s="266"/>
      <c r="L2" s="266"/>
      <c r="M2" s="266"/>
      <c r="N2" s="267"/>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40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81</v>
      </c>
    </row>
    <row r="8" spans="1:54" ht="12" customHeight="1" thickTop="1" x14ac:dyDescent="0.15">
      <c r="A8" s="5">
        <f t="shared" ref="A8:A71" si="0">IF(I8="A",25,IF(I8="B",25,IF(I8="C",25,IF(I8="D",15,IF(I8="E",10,0)))))</f>
        <v>0</v>
      </c>
      <c r="B8" s="5">
        <f t="shared" ref="B8:B71" si="1">IF(G8="I",20,IF(G8="II",20,IF(G8="III",20,IF(G8="IV",20,IF(G8="V",20,0)))))</f>
        <v>0</v>
      </c>
      <c r="C8" s="14">
        <f>C5</f>
        <v>40</v>
      </c>
      <c r="F8" s="258">
        <f>VLOOKUP(C8,Blad1!$A:$C,3,0)</f>
        <v>230</v>
      </c>
      <c r="G8" s="65" t="str">
        <f>IF(C8=24,"I",IF(C8=16,"II",IF(C8=10,"III",IF(C8=3,"IV",IF(C8=-40,"V","")))))</f>
        <v/>
      </c>
      <c r="H8" s="4" t="str">
        <f>IF(G8="I",$K8,IF(G8="II",$K8-SUM(H7:H$8),IF(G8="III",$K8-SUM(H7:H$8),IF(G8="IV",$K8-SUM(H7:H$8),IF(G8="V",1-SUM(H7:H$8)," ")))))</f>
        <v xml:space="preserve"> </v>
      </c>
      <c r="I8" s="66" t="str">
        <f>IF(C8=19,"A",IF(C8=9,"B",IF(C8=-1,"C",IF(C8=-9,"D",IF(C8=-40,"E","")))))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40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40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39</v>
      </c>
      <c r="E9" s="56"/>
      <c r="F9" s="258">
        <f>VLOOKUP(C9,Blad1!$A:$C,3,0)</f>
        <v>229</v>
      </c>
      <c r="G9" s="65" t="str">
        <f t="shared" ref="G9:G72" si="17">IF(C9=24,"I",IF(C9=16,"II",IF(C9=10,"III",IF(C9=3,"IV",IF(C9=-40,"V","")))))</f>
        <v/>
      </c>
      <c r="H9" s="4" t="str">
        <f>IF(G9="I",$K9,IF(G9="II",$K9-SUM(H8:H$8),IF(G9="III",$K9-SUM(H8:H$8),IF(G9="IV",$K9-SUM(H8:H$8),IF(G9="V",1-SUM(H8:H$8)," ")))))</f>
        <v xml:space="preserve"> </v>
      </c>
      <c r="I9" s="66" t="str">
        <f t="shared" ref="I9:I72" si="18">IF(C9=19,"A",IF(C9=9,"B",IF(C9=-1,"C",IF(C9=-9,"D",IF(C9=-40,"E","")))))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229</v>
      </c>
      <c r="S9" s="12">
        <f t="shared" si="4"/>
        <v>39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39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38</v>
      </c>
      <c r="E10" s="56"/>
      <c r="F10" s="258">
        <f>VLOOKUP(C10,Blad1!$A:$C,3,0)</f>
        <v>228</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228</v>
      </c>
      <c r="S10" s="12">
        <f t="shared" si="4"/>
        <v>38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38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24</v>
      </c>
      <c r="AT10" s="114">
        <f>AU10*AT$14</f>
        <v>0</v>
      </c>
      <c r="AU10" s="115">
        <f>AV10</f>
        <v>0</v>
      </c>
      <c r="AV10" s="118">
        <f>IF($U3=0,0,VLOOKUP("I",$G:$S,5,FALSE))</f>
        <v>0</v>
      </c>
    </row>
    <row r="11" spans="1:54" ht="12" customHeight="1" x14ac:dyDescent="0.15">
      <c r="A11" s="5">
        <f t="shared" si="0"/>
        <v>0</v>
      </c>
      <c r="B11" s="5">
        <f t="shared" si="1"/>
        <v>0</v>
      </c>
      <c r="C11" s="14">
        <f t="shared" si="16"/>
        <v>37</v>
      </c>
      <c r="E11" s="56"/>
      <c r="F11" s="258">
        <f>VLOOKUP(C11,Blad1!$A:$C,3,0)</f>
        <v>227</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227</v>
      </c>
      <c r="S11" s="12">
        <f t="shared" si="4"/>
        <v>37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37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3</v>
      </c>
      <c r="AT11" s="114">
        <f>AU11*AT$14</f>
        <v>0</v>
      </c>
      <c r="AU11" s="115">
        <f>AV11-AV10</f>
        <v>0</v>
      </c>
      <c r="AV11" s="118">
        <f>IF($U4=0,0,VLOOKUP("IV",$G:$S,5,FALSE))</f>
        <v>0</v>
      </c>
    </row>
    <row r="12" spans="1:54" ht="12" customHeight="1" x14ac:dyDescent="0.15">
      <c r="A12" s="5">
        <f t="shared" si="0"/>
        <v>0</v>
      </c>
      <c r="B12" s="5">
        <f t="shared" si="1"/>
        <v>0</v>
      </c>
      <c r="C12" s="14">
        <f t="shared" si="16"/>
        <v>36</v>
      </c>
      <c r="E12" s="56"/>
      <c r="F12" s="258">
        <f>VLOOKUP(C12,Blad1!$A:$C,3,0)</f>
        <v>226</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226</v>
      </c>
      <c r="S12" s="12">
        <f t="shared" si="4"/>
        <v>36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36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-40</v>
      </c>
      <c r="AT12" s="114">
        <f>AU12*AT$14</f>
        <v>0</v>
      </c>
      <c r="AU12" s="115">
        <f>AV12-AV11</f>
        <v>0</v>
      </c>
      <c r="AV12" s="118">
        <f>IF($U5=0,0,VLOOKUP("V",$G:$S,5,FALSE))</f>
        <v>0</v>
      </c>
    </row>
    <row r="13" spans="1:54" ht="12" customHeight="1" x14ac:dyDescent="0.15">
      <c r="A13" s="5">
        <f t="shared" si="0"/>
        <v>0</v>
      </c>
      <c r="B13" s="5">
        <f t="shared" si="1"/>
        <v>0</v>
      </c>
      <c r="C13" s="14">
        <f t="shared" si="16"/>
        <v>35</v>
      </c>
      <c r="E13" s="56"/>
      <c r="F13" s="258">
        <f>VLOOKUP(C13,Blad1!$A:$C,3,0)</f>
        <v>224</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224</v>
      </c>
      <c r="S13" s="12">
        <f t="shared" si="4"/>
        <v>35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35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34</v>
      </c>
      <c r="E14" s="56"/>
      <c r="F14" s="258">
        <f>VLOOKUP(C14,Blad1!$A:$C,3,0)</f>
        <v>223</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223</v>
      </c>
      <c r="S14" s="12">
        <f t="shared" si="4"/>
        <v>34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34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33</v>
      </c>
      <c r="F15" s="258">
        <f>VLOOKUP(C15,Blad1!$A:$C,3,0)</f>
        <v>222</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222</v>
      </c>
      <c r="S15" s="12">
        <f t="shared" si="4"/>
        <v>33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33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32</v>
      </c>
      <c r="E16" s="56"/>
      <c r="F16" s="258">
        <f>VLOOKUP(C16,Blad1!$A:$C,3,0)</f>
        <v>221</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221</v>
      </c>
      <c r="S16" s="12">
        <f t="shared" si="4"/>
        <v>32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32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31</v>
      </c>
      <c r="F17" s="258">
        <f>VLOOKUP(C17,Blad1!$A:$C,3,0)</f>
        <v>220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220</v>
      </c>
      <c r="S17" s="12">
        <f t="shared" si="4"/>
        <v>31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31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30</v>
      </c>
      <c r="E18" s="56"/>
      <c r="F18" s="258">
        <f>VLOOKUP(C18,Blad1!$A:$C,3,0)</f>
        <v>219</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219</v>
      </c>
      <c r="S18" s="12">
        <f t="shared" si="4"/>
        <v>30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30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29</v>
      </c>
      <c r="F19" s="258">
        <f>VLOOKUP(C19,Blad1!$A:$C,3,0)</f>
        <v>218</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218</v>
      </c>
      <c r="S19" s="12">
        <f t="shared" si="4"/>
        <v>29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29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28</v>
      </c>
      <c r="F20" s="258">
        <f>VLOOKUP(C20,Blad1!$A:$C,3,0)</f>
        <v>217</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217</v>
      </c>
      <c r="S20" s="12">
        <f t="shared" si="4"/>
        <v>28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28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27</v>
      </c>
      <c r="E21" s="56"/>
      <c r="F21" s="258">
        <f>VLOOKUP(C21,Blad1!$A:$C,3,0)</f>
        <v>216</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216</v>
      </c>
      <c r="S21" s="12">
        <f t="shared" si="4"/>
        <v>27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27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26</v>
      </c>
      <c r="E22" s="56"/>
      <c r="F22" s="258">
        <f>VLOOKUP(C22,Blad1!$A:$C,3,0)</f>
        <v>215</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215</v>
      </c>
      <c r="S22" s="12">
        <f t="shared" si="4"/>
        <v>26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26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25</v>
      </c>
      <c r="E23" s="56"/>
      <c r="F23" s="258">
        <f>VLOOKUP(C23,Blad1!$A:$C,3,0)</f>
        <v>214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214</v>
      </c>
      <c r="S23" s="12">
        <f t="shared" si="4"/>
        <v>25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25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20</v>
      </c>
      <c r="C24" s="14">
        <f t="shared" si="16"/>
        <v>24</v>
      </c>
      <c r="F24" s="258">
        <f>VLOOKUP(C24,Blad1!$A:$C,3,0)</f>
        <v>213</v>
      </c>
      <c r="G24" s="65" t="str">
        <f t="shared" si="17"/>
        <v>I</v>
      </c>
      <c r="H24" s="4">
        <f>IF(G24="I",$K24,IF(G24="II",$K24-SUM(H$8:H23),IF(G24="III",$K24-SUM(H$8:H23),IF(G24="IV",$K24-SUM(H$8:H23),IF(G24="V",1-SUM(H$8:H23)," ")))))</f>
        <v>0</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213</v>
      </c>
      <c r="S24" s="12">
        <f t="shared" si="4"/>
        <v>24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24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23</v>
      </c>
      <c r="E25" s="56"/>
      <c r="F25" s="258">
        <f>VLOOKUP(C25,Blad1!$A:$C,3,0)</f>
        <v>212</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212</v>
      </c>
      <c r="S25" s="12">
        <f t="shared" si="4"/>
        <v>23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23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22</v>
      </c>
      <c r="F26" s="258">
        <f>VLOOKUP(C26,Blad1!$A:$C,3,0)</f>
        <v>211</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211</v>
      </c>
      <c r="S26" s="12">
        <f t="shared" si="4"/>
        <v>22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22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21</v>
      </c>
      <c r="F27" s="258">
        <f>VLOOKUP(C27,Blad1!$A:$C,3,0)</f>
        <v>210</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210</v>
      </c>
      <c r="S27" s="12">
        <f t="shared" si="4"/>
        <v>21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21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20</v>
      </c>
      <c r="F28" s="258">
        <f>VLOOKUP(C28,Blad1!$A:$C,3,0)</f>
        <v>209</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209</v>
      </c>
      <c r="S28" s="12">
        <f t="shared" si="4"/>
        <v>20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20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25</v>
      </c>
      <c r="B29" s="5">
        <f t="shared" si="1"/>
        <v>0</v>
      </c>
      <c r="C29" s="14">
        <f t="shared" si="16"/>
        <v>19</v>
      </c>
      <c r="F29" s="258">
        <f>VLOOKUP(C29,Blad1!$A:$C,3,0)</f>
        <v>208</v>
      </c>
      <c r="G29" s="65" t="str">
        <f t="shared" si="17"/>
        <v/>
      </c>
      <c r="H29" s="4" t="str">
        <f>IF(G29="I",$K29,IF(G29="II",$K29-SUM(H$8:H28),IF(G29="III",$K29-SUM(H$8:H28),IF(G29="IV",$K29-SUM(H$8:H28),IF(G29="V",1-SUM(H$8:H28)," ")))))</f>
        <v xml:space="preserve"> </v>
      </c>
      <c r="I29" s="66" t="str">
        <f t="shared" si="18"/>
        <v>A</v>
      </c>
      <c r="J29" s="43">
        <f>IF(I29="A",$K29,IF(I29="B",$K29-SUM(J$8:J28),IF(I29="C",$K29-SUM(J$8:J28),IF(I29="D",$K29-SUM(J$8:J28),IF(I29="E",1-SUM(J$8:J28)," ")))))</f>
        <v>0</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208</v>
      </c>
      <c r="S29" s="12">
        <f t="shared" si="4"/>
        <v>19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18</v>
      </c>
      <c r="E30" s="56"/>
      <c r="F30" s="258">
        <f>VLOOKUP(C30,Blad1!$A:$C,3,0)</f>
        <v>207</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207</v>
      </c>
      <c r="S30" s="12">
        <f t="shared" si="4"/>
        <v>18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17</v>
      </c>
      <c r="F31" s="258">
        <f>VLOOKUP(C31,Blad1!$A:$C,3,0)</f>
        <v>206</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206</v>
      </c>
      <c r="S31" s="12">
        <f t="shared" si="4"/>
        <v>17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20</v>
      </c>
      <c r="C32" s="14">
        <f t="shared" si="16"/>
        <v>16</v>
      </c>
      <c r="F32" s="258">
        <f>VLOOKUP(C32,Blad1!$A:$C,3,0)</f>
        <v>204</v>
      </c>
      <c r="G32" s="65" t="str">
        <f t="shared" si="17"/>
        <v>II</v>
      </c>
      <c r="H32" s="4">
        <f>IF(G32="I",$K32,IF(G32="II",$K32-SUM(H$8:H31),IF(G32="III",$K32-SUM(H$8:H31),IF(G32="IV",$K32-SUM(H$8:H31),IF(G32="V",1-SUM(H$8:H31)," ")))))</f>
        <v>0</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204</v>
      </c>
      <c r="S32" s="12">
        <f t="shared" si="4"/>
        <v>16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15</v>
      </c>
      <c r="F33" s="258">
        <f>VLOOKUP(C33,Blad1!$A:$C,3,0)</f>
        <v>203</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203</v>
      </c>
      <c r="S33" s="12">
        <f t="shared" si="4"/>
        <v>15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8" t="e">
        <f>VLOOKUP(AQ32,L8:Q275,6,FALSE)</f>
        <v>#N/A</v>
      </c>
      <c r="AR33" s="269"/>
      <c r="AS33" s="269"/>
      <c r="AT33" s="269"/>
      <c r="AU33" s="269"/>
      <c r="AV33" s="269"/>
      <c r="AW33" s="269"/>
      <c r="AX33" s="269"/>
      <c r="AY33" s="269"/>
      <c r="AZ33" s="269"/>
      <c r="BA33" s="269"/>
      <c r="BB33" s="270"/>
    </row>
    <row r="34" spans="1:54" ht="12" customHeight="1" x14ac:dyDescent="0.15">
      <c r="A34" s="5">
        <f t="shared" si="0"/>
        <v>0</v>
      </c>
      <c r="B34" s="5">
        <f t="shared" si="1"/>
        <v>0</v>
      </c>
      <c r="C34" s="14">
        <f t="shared" si="16"/>
        <v>14</v>
      </c>
      <c r="F34" s="258">
        <f>VLOOKUP(C34,Blad1!$A:$C,3,0)</f>
        <v>201</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201</v>
      </c>
      <c r="S34" s="12">
        <f t="shared" si="4"/>
        <v>14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13</v>
      </c>
      <c r="F35" s="258">
        <f>VLOOKUP(C35,Blad1!$A:$C,3,0)</f>
        <v>200</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200</v>
      </c>
      <c r="S35" s="12">
        <f t="shared" si="4"/>
        <v>13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1" t="e">
        <f>VLOOKUP(AQ34,L8:Q275,6,FALSE)</f>
        <v>#N/A</v>
      </c>
      <c r="AR35" s="272"/>
      <c r="AS35" s="272"/>
      <c r="AT35" s="272"/>
      <c r="AU35" s="272"/>
      <c r="AV35" s="272"/>
      <c r="AW35" s="272"/>
      <c r="AX35" s="272"/>
      <c r="AY35" s="272"/>
      <c r="AZ35" s="272"/>
      <c r="BA35" s="272"/>
      <c r="BB35" s="273"/>
    </row>
    <row r="36" spans="1:54" ht="12" customHeight="1" x14ac:dyDescent="0.15">
      <c r="A36" s="5">
        <f t="shared" si="0"/>
        <v>0</v>
      </c>
      <c r="B36" s="5">
        <f t="shared" si="1"/>
        <v>0</v>
      </c>
      <c r="C36" s="14">
        <f t="shared" si="16"/>
        <v>12</v>
      </c>
      <c r="F36" s="258">
        <f>VLOOKUP(C36,Blad1!$A:$C,3,0)</f>
        <v>198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198</v>
      </c>
      <c r="S36" s="12">
        <f t="shared" si="4"/>
        <v>12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11</v>
      </c>
      <c r="F37" s="258">
        <f>VLOOKUP(C37,Blad1!$A:$C,3,0)</f>
        <v>197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197</v>
      </c>
      <c r="S37" s="12">
        <f t="shared" si="4"/>
        <v>11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2" t="e">
        <f>VLOOKUP(AQ36,L8:T275,6,FALSE)</f>
        <v>#N/A</v>
      </c>
      <c r="AR37" s="263"/>
      <c r="AS37" s="263"/>
      <c r="AT37" s="263"/>
      <c r="AU37" s="263"/>
      <c r="AV37" s="263"/>
      <c r="AW37" s="263"/>
      <c r="AX37" s="263"/>
      <c r="AY37" s="263"/>
      <c r="AZ37" s="263"/>
      <c r="BA37" s="263"/>
      <c r="BB37" s="264"/>
    </row>
    <row r="38" spans="1:54" ht="12" customHeight="1" thickTop="1" x14ac:dyDescent="0.15">
      <c r="A38" s="5">
        <f t="shared" si="0"/>
        <v>0</v>
      </c>
      <c r="B38" s="5">
        <f t="shared" si="1"/>
        <v>20</v>
      </c>
      <c r="C38" s="14">
        <f t="shared" si="16"/>
        <v>10</v>
      </c>
      <c r="F38" s="258">
        <f>VLOOKUP(C38,Blad1!$A:$C,3,0)</f>
        <v>196</v>
      </c>
      <c r="G38" s="65" t="str">
        <f t="shared" si="17"/>
        <v>III</v>
      </c>
      <c r="H38" s="4">
        <f>IF(G38="I",$K38,IF(G38="II",$K38-SUM(H$8:H37),IF(G38="III",$K38-SUM(H$8:H37),IF(G38="IV",$K38-SUM(H$8:H37),IF(G38="V",1-SUM(H$8:H37)," ")))))</f>
        <v>0</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196</v>
      </c>
      <c r="S38" s="12">
        <f t="shared" si="4"/>
        <v>10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25</v>
      </c>
      <c r="B39" s="5">
        <f t="shared" si="1"/>
        <v>0</v>
      </c>
      <c r="C39" s="14">
        <f t="shared" si="16"/>
        <v>9</v>
      </c>
      <c r="F39" s="258">
        <f>VLOOKUP(C39,Blad1!$A:$C,3,0)</f>
        <v>195</v>
      </c>
      <c r="G39" s="65" t="str">
        <f t="shared" si="17"/>
        <v/>
      </c>
      <c r="H39" s="4" t="str">
        <f>IF(G39="I",$K39,IF(G39="II",$K39-SUM(H$8:H38),IF(G39="III",$K39-SUM(H$8:H38),IF(G39="IV",$K39-SUM(H$8:H38),IF(G39="V",1-SUM(H$8:H38)," ")))))</f>
        <v xml:space="preserve"> </v>
      </c>
      <c r="I39" s="66" t="str">
        <f t="shared" si="18"/>
        <v>B</v>
      </c>
      <c r="J39" s="43">
        <f>IF(I39="A",$K39,IF(I39="B",$K39-SUM(J$8:J38),IF(I39="C",$K39-SUM(J$8:J38),IF(I39="D",$K39-SUM(J$8:J38),IF(I39="E",1-SUM(J$8:J38)," ")))))</f>
        <v>0</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195</v>
      </c>
      <c r="S39" s="12">
        <f t="shared" si="4"/>
        <v>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8</v>
      </c>
      <c r="F40" s="258">
        <f>VLOOKUP(C40,Blad1!$A:$C,3,0)</f>
        <v>194</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194</v>
      </c>
      <c r="S40" s="12">
        <f t="shared" si="4"/>
        <v>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7</v>
      </c>
      <c r="F41" s="258">
        <f>VLOOKUP(C41,Blad1!$A:$C,3,0)</f>
        <v>193</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193</v>
      </c>
      <c r="S41" s="12">
        <f t="shared" si="4"/>
        <v>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6</v>
      </c>
      <c r="F42" s="258">
        <f>VLOOKUP(C42,Blad1!$A:$C,3,0)</f>
        <v>191</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191</v>
      </c>
      <c r="S42" s="12">
        <f t="shared" si="4"/>
        <v>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5</v>
      </c>
      <c r="F43" s="258">
        <f>VLOOKUP(C43,Blad1!$A:$C,3,0)</f>
        <v>190</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190</v>
      </c>
      <c r="S43" s="12">
        <f t="shared" si="4"/>
        <v>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4</v>
      </c>
      <c r="F44" s="258">
        <f>VLOOKUP(C44,Blad1!$A:$C,3,0)</f>
        <v>188</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188</v>
      </c>
      <c r="S44" s="12">
        <f t="shared" si="4"/>
        <v>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20</v>
      </c>
      <c r="C45" s="14">
        <f t="shared" si="16"/>
        <v>3</v>
      </c>
      <c r="F45" s="258">
        <f>VLOOKUP(C45,Blad1!$A:$C,3,0)</f>
        <v>187</v>
      </c>
      <c r="G45" s="65" t="str">
        <f t="shared" si="17"/>
        <v>IV</v>
      </c>
      <c r="H45" s="4">
        <f>IF(G45="I",$K45,IF(G45="II",$K45-SUM(H$8:H44),IF(G45="III",$K45-SUM(H$8:H44),IF(G45="IV",$K45-SUM(H$8:H44),IF(G45="V",1-SUM(H$8:H44)," ")))))</f>
        <v>0</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187</v>
      </c>
      <c r="S45" s="12">
        <f t="shared" si="4"/>
        <v>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2</v>
      </c>
      <c r="F46" s="258">
        <f>VLOOKUP(C46,Blad1!$A:$C,3,0)</f>
        <v>186</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186</v>
      </c>
      <c r="S46" s="12">
        <f t="shared" si="4"/>
        <v>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v>
      </c>
      <c r="F47" s="258">
        <f>VLOOKUP(C47,Blad1!$A:$C,3,0)</f>
        <v>185</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185</v>
      </c>
      <c r="S47" s="12">
        <f t="shared" si="4"/>
        <v>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0</v>
      </c>
      <c r="F48" s="258">
        <f>VLOOKUP(C48,Blad1!$A:$C,3,0)</f>
        <v>183</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183</v>
      </c>
      <c r="S48" s="12">
        <f t="shared" si="4"/>
        <v>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25</v>
      </c>
      <c r="B49" s="5">
        <f t="shared" si="1"/>
        <v>0</v>
      </c>
      <c r="C49" s="14">
        <f t="shared" si="16"/>
        <v>-1</v>
      </c>
      <c r="F49" s="258">
        <f>VLOOKUP(C49,Blad1!$A:$C,3,0)</f>
        <v>182</v>
      </c>
      <c r="G49" s="65" t="str">
        <f t="shared" si="17"/>
        <v/>
      </c>
      <c r="H49" s="4" t="str">
        <f>IF(G49="I",$K49,IF(G49="II",$K49-SUM(H$8:H48),IF(G49="III",$K49-SUM(H$8:H48),IF(G49="IV",$K49-SUM(H$8:H48),IF(G49="V",1-SUM(H$8:H48)," ")))))</f>
        <v xml:space="preserve"> </v>
      </c>
      <c r="I49" s="66" t="str">
        <f t="shared" si="18"/>
        <v>C</v>
      </c>
      <c r="J49" s="43">
        <f>IF(I49="A",$K49,IF(I49="B",$K49-SUM(J$8:J48),IF(I49="C",$K49-SUM(J$8:J48),IF(I49="D",$K49-SUM(J$8:J48),IF(I49="E",1-SUM(J$8:J48)," ")))))</f>
        <v>0</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182</v>
      </c>
      <c r="S49" s="12">
        <f t="shared" si="4"/>
        <v>-1</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v>
      </c>
      <c r="F50" s="258">
        <f>VLOOKUP(C50,Blad1!$A:$C,3,0)</f>
        <v>181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181</v>
      </c>
      <c r="S50" s="12">
        <f t="shared" si="4"/>
        <v>-2</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-3</v>
      </c>
      <c r="F51" s="258">
        <f>VLOOKUP(C51,Blad1!$A:$C,3,0)</f>
        <v>180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180</v>
      </c>
      <c r="S51" s="12">
        <f t="shared" si="4"/>
        <v>-3</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-3</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v>
      </c>
      <c r="F52" s="258">
        <f>VLOOKUP(C52,Blad1!$A:$C,3,0)</f>
        <v>179</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179</v>
      </c>
      <c r="S52" s="12">
        <f t="shared" si="4"/>
        <v>-4</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-5</v>
      </c>
      <c r="F53" s="258">
        <f>VLOOKUP(C53,Blad1!$A:$C,3,0)</f>
        <v>178</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178</v>
      </c>
      <c r="S53" s="12">
        <f t="shared" si="4"/>
        <v>-5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-6</v>
      </c>
      <c r="F54" s="258">
        <f>VLOOKUP(C54,Blad1!$A:$C,3,0)</f>
        <v>176</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176</v>
      </c>
      <c r="S54" s="12">
        <f t="shared" si="4"/>
        <v>-6</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-6</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-7</v>
      </c>
      <c r="F55" s="258">
        <f>VLOOKUP(C55,Blad1!$A:$C,3,0)</f>
        <v>175</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175</v>
      </c>
      <c r="S55" s="12">
        <f t="shared" si="4"/>
        <v>-7</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-7</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-8</v>
      </c>
      <c r="F56" s="258">
        <f>VLOOKUP(C56,Blad1!$A:$C,3,0)</f>
        <v>173</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173</v>
      </c>
      <c r="S56" s="12">
        <f t="shared" si="4"/>
        <v>-8</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-8</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15</v>
      </c>
      <c r="B57" s="5">
        <f t="shared" si="1"/>
        <v>0</v>
      </c>
      <c r="C57" s="14">
        <f t="shared" si="16"/>
        <v>-9</v>
      </c>
      <c r="F57" s="258">
        <f>VLOOKUP(C57,Blad1!$A:$C,3,0)</f>
        <v>172</v>
      </c>
      <c r="G57" s="65" t="str">
        <f t="shared" si="17"/>
        <v/>
      </c>
      <c r="H57" s="4" t="str">
        <f>IF(G57="I",$K57,IF(G57="II",$K57-SUM(H$8:H56),IF(G57="III",$K57-SUM(H$8:H56),IF(G57="IV",$K57-SUM(H$8:H56),IF(G57="V",1-SUM(H$8:H56)," ")))))</f>
        <v xml:space="preserve"> </v>
      </c>
      <c r="I57" s="66" t="str">
        <f t="shared" si="18"/>
        <v>D</v>
      </c>
      <c r="J57" s="43">
        <f>IF(I57="A",$K57,IF(I57="B",$K57-SUM(J$8:J56),IF(I57="C",$K57-SUM(J$8:J56),IF(I57="D",$K57-SUM(J$8:J56),IF(I57="E",1-SUM(J$8:J56)," ")))))</f>
        <v>0</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172</v>
      </c>
      <c r="S57" s="12">
        <f t="shared" si="4"/>
        <v>-9</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-9</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-10</v>
      </c>
      <c r="F58" s="258">
        <f>VLOOKUP(C58,Blad1!$A:$C,3,0)</f>
        <v>171</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171</v>
      </c>
      <c r="S58" s="12">
        <f t="shared" si="4"/>
        <v>-10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-11</v>
      </c>
      <c r="F59" s="258">
        <f>VLOOKUP(C59,Blad1!$A:$C,3,0)</f>
        <v>170</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170</v>
      </c>
      <c r="S59" s="12">
        <f t="shared" si="4"/>
        <v>-11</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-11</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-12</v>
      </c>
      <c r="F60" s="258">
        <f>VLOOKUP(C60,Blad1!$A:$C,3,0)</f>
        <v>169</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169</v>
      </c>
      <c r="S60" s="12">
        <f t="shared" si="4"/>
        <v>-12</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-12</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-13</v>
      </c>
      <c r="F61" s="258">
        <f>VLOOKUP(C61,Blad1!$A:$C,3,0)</f>
        <v>168</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168</v>
      </c>
      <c r="S61" s="12">
        <f t="shared" si="4"/>
        <v>-13</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-13</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-14</v>
      </c>
      <c r="F62" s="258">
        <f>VLOOKUP(C62,Blad1!$A:$C,3,0)</f>
        <v>167</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167</v>
      </c>
      <c r="S62" s="12">
        <f t="shared" si="4"/>
        <v>-14</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-14</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8">
        <f>VLOOKUP(C63,Blad1!$A:$C,3,0)</f>
        <v>166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166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-16</v>
      </c>
      <c r="F64" s="258">
        <f>VLOOKUP(C64,Blad1!$A:$C,3,0)</f>
        <v>165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165</v>
      </c>
      <c r="S64" s="12">
        <f t="shared" si="4"/>
        <v>-16</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-16</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-17</v>
      </c>
      <c r="F65" s="258">
        <f>VLOOKUP(C65,Blad1!$A:$C,3,0)</f>
        <v>164</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164</v>
      </c>
      <c r="S65" s="12">
        <f t="shared" si="4"/>
        <v>-17</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-17</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-18</v>
      </c>
      <c r="F66" s="258">
        <f>VLOOKUP(C66,Blad1!$A:$C,3,0)</f>
        <v>163</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163</v>
      </c>
      <c r="S66" s="12">
        <f t="shared" si="4"/>
        <v>-18</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-18</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-19</v>
      </c>
      <c r="F67" s="258">
        <f>VLOOKUP(C67,Blad1!$A:$C,3,0)</f>
        <v>162</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162</v>
      </c>
      <c r="S67" s="12">
        <f t="shared" si="4"/>
        <v>-19</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-19</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-20</v>
      </c>
      <c r="F68" s="258">
        <f>VLOOKUP(C68,Blad1!$A:$C,3,0)</f>
        <v>161</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161</v>
      </c>
      <c r="S68" s="12">
        <f t="shared" si="4"/>
        <v>-20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-20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-21</v>
      </c>
      <c r="F69" s="258">
        <f>VLOOKUP(C69,Blad1!$A:$C,3,0)</f>
        <v>160</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160</v>
      </c>
      <c r="S69" s="12">
        <f t="shared" si="4"/>
        <v>-21</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-21</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-22</v>
      </c>
      <c r="F70" s="258">
        <f>VLOOKUP(C70,Blad1!$A:$C,3,0)</f>
        <v>159</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159</v>
      </c>
      <c r="S70" s="12">
        <f t="shared" si="4"/>
        <v>-22</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-22</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-23</v>
      </c>
      <c r="F71" s="258">
        <f>VLOOKUP(C71,Blad1!$A:$C,3,0)</f>
        <v>158</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158</v>
      </c>
      <c r="S71" s="12">
        <f t="shared" si="4"/>
        <v>-23</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-23</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-24</v>
      </c>
      <c r="F72" s="258">
        <f>VLOOKUP(C72,Blad1!$A:$C,3,0)</f>
        <v>157</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157</v>
      </c>
      <c r="S72" s="12">
        <f t="shared" ref="S72:S135" si="28">C72</f>
        <v>-24</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-24</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258">
        <f>VLOOKUP(C73,Blad1!$A:$C,3,0)</f>
        <v>156</v>
      </c>
      <c r="G73" s="65" t="str">
        <f t="shared" ref="G73:G136" si="41">IF(C73=24,"I",IF(C73=16,"II",IF(C73=10,"III",IF(C73=3,"IV",IF(C73=-40,"V","")))))</f>
        <v/>
      </c>
      <c r="H73" s="4" t="str">
        <f>IF(G73="I",$K73,IF(G73="II",$K73-SUM(H$8:H72),IF(G73="III",$K73-SUM(H$8:H72),IF(G73="IV",$K73-SUM(H$8:H72),IF(G73="V",1-SUM(H$8:H72)," ")))))</f>
        <v xml:space="preserve"> </v>
      </c>
      <c r="I73" s="66" t="str">
        <f t="shared" ref="I73:I100" si="42">IF(C73=19,"A",IF(C73=9,"B",IF(C73=-1,"C",IF(C73=-9,"D",IF(C73=-40,"E","")))))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156</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-26</v>
      </c>
      <c r="F74" s="258">
        <f>VLOOKUP(C74,Blad1!$A:$C,3,0)</f>
        <v>155</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155</v>
      </c>
      <c r="S74" s="12">
        <f t="shared" si="28"/>
        <v>-26</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-26</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-27</v>
      </c>
      <c r="F75" s="258">
        <f>VLOOKUP(C75,Blad1!$A:$C,3,0)</f>
        <v>154</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154</v>
      </c>
      <c r="S75" s="12">
        <f t="shared" si="28"/>
        <v>-27</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-27</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-28</v>
      </c>
      <c r="F76" s="258">
        <f>VLOOKUP(C76,Blad1!$A:$C,3,0)</f>
        <v>153</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153</v>
      </c>
      <c r="S76" s="12">
        <f t="shared" si="28"/>
        <v>-28</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-28</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-29</v>
      </c>
      <c r="F77" s="258">
        <f>VLOOKUP(C77,Blad1!$A:$C,3,0)</f>
        <v>152</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152</v>
      </c>
      <c r="S77" s="12">
        <f t="shared" si="28"/>
        <v>-29</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-29</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-30</v>
      </c>
      <c r="F78" s="258">
        <f>VLOOKUP(C78,Blad1!$A:$C,3,0)</f>
        <v>151</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151</v>
      </c>
      <c r="S78" s="12">
        <f t="shared" si="28"/>
        <v>-30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-30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-31</v>
      </c>
      <c r="F79" s="258">
        <f>VLOOKUP(C79,Blad1!$A:$C,3,0)</f>
        <v>150</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150</v>
      </c>
      <c r="S79" s="12">
        <f t="shared" si="28"/>
        <v>-31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-31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-32</v>
      </c>
      <c r="F80" s="258">
        <f>VLOOKUP(C80,Blad1!$A:$C,3,0)</f>
        <v>149</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149</v>
      </c>
      <c r="S80" s="12">
        <f t="shared" si="28"/>
        <v>-32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-32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-33</v>
      </c>
      <c r="F81" s="258">
        <f>VLOOKUP(C81,Blad1!$A:$C,3,0)</f>
        <v>148</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148</v>
      </c>
      <c r="S81" s="12">
        <f t="shared" si="28"/>
        <v>-33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-34</v>
      </c>
      <c r="F82" s="258">
        <f>VLOOKUP(C82,Blad1!$A:$C,3,0)</f>
        <v>147</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147</v>
      </c>
      <c r="S82" s="12">
        <f t="shared" si="28"/>
        <v>-34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-34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-35</v>
      </c>
      <c r="F83" s="258">
        <f>VLOOKUP(C83,Blad1!$A:$C,3,0)</f>
        <v>146</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146</v>
      </c>
      <c r="S83" s="12">
        <f t="shared" si="28"/>
        <v>-35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-35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-36</v>
      </c>
      <c r="F84" s="258">
        <f>VLOOKUP(C84,Blad1!$A:$C,3,0)</f>
        <v>145</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145</v>
      </c>
      <c r="S84" s="12">
        <f t="shared" si="28"/>
        <v>-36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-36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-37</v>
      </c>
      <c r="F85" s="258">
        <f>VLOOKUP(C85,Blad1!$A:$C,3,0)</f>
        <v>144</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144</v>
      </c>
      <c r="S85" s="12">
        <f t="shared" si="28"/>
        <v>-37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-37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-38</v>
      </c>
      <c r="F86" s="258">
        <f>VLOOKUP(C86,Blad1!$A:$C,3,0)</f>
        <v>143</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143</v>
      </c>
      <c r="S86" s="12">
        <f t="shared" si="28"/>
        <v>-38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-38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-39</v>
      </c>
      <c r="F87" s="258">
        <f>VLOOKUP(C87,Blad1!$A:$C,3,0)</f>
        <v>142</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142</v>
      </c>
      <c r="S87" s="12">
        <f t="shared" si="28"/>
        <v>-39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-39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10</v>
      </c>
      <c r="B88" s="5">
        <f t="shared" si="25"/>
        <v>20</v>
      </c>
      <c r="C88" s="14">
        <f t="shared" si="40"/>
        <v>-40</v>
      </c>
      <c r="F88" s="258">
        <f>VLOOKUP(C88,Blad1!$A:$C,3,0)</f>
        <v>141</v>
      </c>
      <c r="G88" s="65" t="str">
        <f t="shared" si="41"/>
        <v>V</v>
      </c>
      <c r="H88" s="4">
        <f>IF(G88="I",$K88,IF(G88="II",$K88-SUM(H$8:H87),IF(G88="III",$K88-SUM(H$8:H87),IF(G88="IV",$K88-SUM(H$8:H87),IF(G88="V",1-SUM(H$8:H87)," ")))))</f>
        <v>1</v>
      </c>
      <c r="I88" s="66" t="str">
        <f t="shared" si="42"/>
        <v>E</v>
      </c>
      <c r="J88" s="43">
        <f>IF(I88="A",$K88,IF(I88="B",$K88-SUM(J$8:J87),IF(I88="C",$K88-SUM(J$8:J87),IF(I88="D",$K88-SUM(J$8:J87),IF(I88="E",1-SUM(J$8:J87)," ")))))</f>
        <v>1</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141</v>
      </c>
      <c r="S88" s="12">
        <f t="shared" si="28"/>
        <v>-40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-40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-41</v>
      </c>
      <c r="F89" s="258">
        <f>VLOOKUP(C89,Blad1!$A:$C,3,0)</f>
        <v>140</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140</v>
      </c>
      <c r="S89" s="12">
        <f t="shared" si="28"/>
        <v>-41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-41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-42</v>
      </c>
      <c r="F90" s="258">
        <f>VLOOKUP(C90,Blad1!$A:$C,3,0)</f>
        <v>139</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139</v>
      </c>
      <c r="S90" s="12">
        <f t="shared" si="28"/>
        <v>-42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-42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-43</v>
      </c>
      <c r="F91" s="258">
        <f>VLOOKUP(C91,Blad1!$A:$C,3,0)</f>
        <v>138</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138</v>
      </c>
      <c r="S91" s="12">
        <f t="shared" si="28"/>
        <v>-43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-43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-44</v>
      </c>
      <c r="F92" s="258">
        <f>VLOOKUP(C92,Blad1!$A:$C,3,0)</f>
        <v>137</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137</v>
      </c>
      <c r="S92" s="12">
        <f t="shared" si="28"/>
        <v>-44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-44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-45</v>
      </c>
      <c r="F93" s="258">
        <f>VLOOKUP(C93,Blad1!$A:$C,3,0)</f>
        <v>136</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136</v>
      </c>
      <c r="S93" s="12">
        <f t="shared" si="28"/>
        <v>-45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-45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-46</v>
      </c>
      <c r="F94" s="258">
        <f>VLOOKUP(C94,Blad1!$A:$C,3,0)</f>
        <v>135</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135</v>
      </c>
      <c r="S94" s="12">
        <f t="shared" si="28"/>
        <v>-46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-47</v>
      </c>
      <c r="F95" s="258">
        <f>VLOOKUP(C95,Blad1!$A:$C,3,0)</f>
        <v>134</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134</v>
      </c>
      <c r="S95" s="12">
        <f t="shared" si="28"/>
        <v>-47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-47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-48</v>
      </c>
      <c r="F96" s="258">
        <f>VLOOKUP(C96,Blad1!$A:$C,3,0)</f>
        <v>133</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133</v>
      </c>
      <c r="S96" s="12">
        <f t="shared" si="28"/>
        <v>-48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-48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-49</v>
      </c>
      <c r="F97" s="258">
        <f>VLOOKUP(C97,Blad1!$A:$C,3,0)</f>
        <v>132</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132</v>
      </c>
      <c r="S97" s="12">
        <f t="shared" si="28"/>
        <v>-49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-49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-50</v>
      </c>
      <c r="F98" s="258">
        <f>VLOOKUP(C98,Blad1!$A:$C,3,0)</f>
        <v>131</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131</v>
      </c>
      <c r="S98" s="12">
        <f t="shared" si="28"/>
        <v>-50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-50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-51</v>
      </c>
      <c r="F99" s="258">
        <f>VLOOKUP(C99,Blad1!$A:$C,3,0)</f>
        <v>130</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130</v>
      </c>
      <c r="S99" s="12">
        <f t="shared" si="28"/>
        <v>-51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-51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-52</v>
      </c>
      <c r="F100" s="258">
        <f>VLOOKUP(C100,Blad1!$A:$C,3,0)</f>
        <v>129</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129</v>
      </c>
      <c r="S100" s="12">
        <f t="shared" si="28"/>
        <v>-52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-52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-53</v>
      </c>
      <c r="F101" s="258">
        <f>VLOOKUP(C101,Blad1!$A:$C,3,0)</f>
        <v>128</v>
      </c>
      <c r="G101" s="65" t="str">
        <f t="shared" si="41"/>
        <v/>
      </c>
      <c r="H101" s="4" t="str">
        <f>IF(G101="I",$K101,IF(G101="II",$K101-SUM(H$8:H100),IF(G101="III",$K101-SUM(H$8:H100),IF(G101="IV",$K101-SUM(H$8:H100),IF(G101="V",1-SUM(H$8:H100)," ")))))</f>
        <v xml:space="preserve"> </v>
      </c>
      <c r="I101" s="66" t="str">
        <f t="shared" ref="I101:I117" si="45">IF(C101=9,"A",IF(C101=-2,"B",IF(C101=-13,"C",IF(C101=-22,"D",IF(C101=-50,"E","")))))</f>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128</v>
      </c>
      <c r="S101" s="12">
        <f t="shared" si="28"/>
        <v>-53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-53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-54</v>
      </c>
      <c r="F102" s="258">
        <f>VLOOKUP(C102,Blad1!$A:$C,3,0)</f>
        <v>127</v>
      </c>
      <c r="G102" s="65" t="str">
        <f t="shared" si="41"/>
        <v/>
      </c>
      <c r="H102" s="4" t="str">
        <f>IF(G102="I",$K102,IF(G102="II",$K102-SUM(H$8:H101),IF(G102="III",$K102-SUM(H$8:H101),IF(G102="IV",$K102-SUM(H$8:H101),IF(G102="V",1-SUM(H$8:H101)," ")))))</f>
        <v xml:space="preserve"> </v>
      </c>
      <c r="I102" s="66" t="str">
        <f t="shared" si="45"/>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127</v>
      </c>
      <c r="S102" s="12">
        <f t="shared" si="28"/>
        <v>-54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-54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-55</v>
      </c>
      <c r="F103" s="258">
        <f>VLOOKUP(C103,Blad1!$A:$C,3,0)</f>
        <v>126</v>
      </c>
      <c r="G103" s="65" t="str">
        <f t="shared" si="41"/>
        <v/>
      </c>
      <c r="H103" s="4" t="str">
        <f>IF(G103="I",$K103,IF(G103="II",$K103-SUM(H$8:H102),IF(G103="III",$K103-SUM(H$8:H102),IF(G103="IV",$K103-SUM(H$8:H102),IF(G103="V",1-SUM(H$8:H102)," ")))))</f>
        <v xml:space="preserve"> </v>
      </c>
      <c r="I103" s="66" t="str">
        <f t="shared" si="45"/>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126</v>
      </c>
      <c r="S103" s="12">
        <f t="shared" si="28"/>
        <v>-55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-56</v>
      </c>
      <c r="F104" s="258">
        <f>VLOOKUP(C104,Blad1!$A:$C,3,0)</f>
        <v>125</v>
      </c>
      <c r="G104" s="65" t="str">
        <f t="shared" si="41"/>
        <v/>
      </c>
      <c r="H104" s="4" t="str">
        <f>IF(G104="I",$K104,IF(G104="II",$K104-SUM(H$8:H103),IF(G104="III",$K104-SUM(H$8:H103),IF(G104="IV",$K104-SUM(H$8:H103),IF(G104="V",1-SUM(H$8:H103)," ")))))</f>
        <v xml:space="preserve"> </v>
      </c>
      <c r="I104" s="66" t="str">
        <f t="shared" si="45"/>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125</v>
      </c>
      <c r="S104" s="12">
        <f t="shared" si="28"/>
        <v>-56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-56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-57</v>
      </c>
      <c r="F105" s="258">
        <f>VLOOKUP(C105,Blad1!$A:$C,3,0)</f>
        <v>124</v>
      </c>
      <c r="G105" s="65" t="str">
        <f t="shared" si="41"/>
        <v/>
      </c>
      <c r="H105" s="4" t="str">
        <f>IF(G105="I",$K105,IF(G105="II",$K105-SUM(H$8:H104),IF(G105="III",$K105-SUM(H$8:H104),IF(G105="IV",$K105-SUM(H$8:H104),IF(G105="V",1-SUM(H$8:H104)," ")))))</f>
        <v xml:space="preserve"> </v>
      </c>
      <c r="I105" s="66" t="str">
        <f t="shared" si="45"/>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124</v>
      </c>
      <c r="S105" s="12">
        <f t="shared" si="28"/>
        <v>-57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-57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-58</v>
      </c>
      <c r="F106" s="258">
        <f>VLOOKUP(C106,Blad1!$A:$C,3,0)</f>
        <v>123</v>
      </c>
      <c r="G106" s="65" t="str">
        <f t="shared" si="41"/>
        <v/>
      </c>
      <c r="H106" s="4" t="str">
        <f>IF(G106="I",$K106,IF(G106="II",$K106-SUM(H$8:H105),IF(G106="III",$K106-SUM(H$8:H105),IF(G106="IV",$K106-SUM(H$8:H105),IF(G106="V",1-SUM(H$8:H105)," ")))))</f>
        <v xml:space="preserve"> </v>
      </c>
      <c r="I106" s="66" t="str">
        <f t="shared" si="45"/>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123</v>
      </c>
      <c r="S106" s="12">
        <f t="shared" si="28"/>
        <v>-58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-58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-59</v>
      </c>
      <c r="F107" s="258">
        <f>VLOOKUP(C107,Blad1!$A:$C,3,0)</f>
        <v>122</v>
      </c>
      <c r="G107" s="65" t="str">
        <f t="shared" si="41"/>
        <v/>
      </c>
      <c r="H107" s="4" t="str">
        <f>IF(G107="I",$K107,IF(G107="II",$K107-SUM(H$8:H106),IF(G107="III",$K107-SUM(H$8:H106),IF(G107="IV",$K107-SUM(H$8:H106),IF(G107="V",1-SUM(H$8:H106)," ")))))</f>
        <v xml:space="preserve"> </v>
      </c>
      <c r="I107" s="66" t="str">
        <f t="shared" si="45"/>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122</v>
      </c>
      <c r="S107" s="12">
        <f t="shared" si="28"/>
        <v>-59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-59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-60</v>
      </c>
      <c r="F108" s="120">
        <f>VLOOKUP(C108,Blad1!$A:$C,3,0)</f>
        <v>121</v>
      </c>
      <c r="G108" s="65" t="str">
        <f t="shared" si="41"/>
        <v/>
      </c>
      <c r="H108" s="4" t="str">
        <f>IF(G108="I",$K108,IF(G108="II",$K108-SUM(H$8:H107),IF(G108="III",$K108-SUM(H$8:H107),IF(G108="IV",$K108-SUM(H$8:H107),IF(G108="V",1-SUM(H$8:H107)," ")))))</f>
        <v xml:space="preserve"> </v>
      </c>
      <c r="I108" s="66" t="str">
        <f t="shared" si="45"/>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121</v>
      </c>
      <c r="S108" s="12">
        <f t="shared" si="28"/>
        <v>-60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-60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-61</v>
      </c>
      <c r="F109" s="120">
        <f>VLOOKUP(C109,Blad1!$A:$C,3,0)</f>
        <v>120</v>
      </c>
      <c r="G109" s="65" t="str">
        <f t="shared" si="41"/>
        <v/>
      </c>
      <c r="H109" s="4" t="str">
        <f>IF(G109="I",$K109,IF(G109="II",$K109-SUM(H$8:H108),IF(G109="III",$K109-SUM(H$8:H108),IF(G109="IV",$K109-SUM(H$8:H108),IF(G109="V",1-SUM(H$8:H108)," ")))))</f>
        <v xml:space="preserve"> </v>
      </c>
      <c r="I109" s="66" t="str">
        <f t="shared" si="45"/>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120</v>
      </c>
      <c r="S109" s="12">
        <f t="shared" si="28"/>
        <v>-61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-61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-62</v>
      </c>
      <c r="F110" s="120">
        <f>VLOOKUP(C110,Blad1!$A:$C,3,0)</f>
        <v>119</v>
      </c>
      <c r="G110" s="65" t="str">
        <f t="shared" si="41"/>
        <v/>
      </c>
      <c r="H110" s="4" t="str">
        <f>IF(G110="I",$K110,IF(G110="II",$K110-SUM(H$8:H109),IF(G110="III",$K110-SUM(H$8:H109),IF(G110="IV",$K110-SUM(H$8:H109),IF(G110="V",1-SUM(H$8:H109)," ")))))</f>
        <v xml:space="preserve"> </v>
      </c>
      <c r="I110" s="66" t="str">
        <f t="shared" si="45"/>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119</v>
      </c>
      <c r="S110" s="12">
        <f t="shared" si="28"/>
        <v>-62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-62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-63</v>
      </c>
      <c r="F111" s="120">
        <f>VLOOKUP(C111,Blad1!$A:$C,3,0)</f>
        <v>118</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118</v>
      </c>
      <c r="S111" s="12">
        <f t="shared" si="28"/>
        <v>-63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-63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-64</v>
      </c>
      <c r="F112" s="120">
        <f>VLOOKUP(C112,Blad1!$A:$C,3,0)</f>
        <v>117</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117</v>
      </c>
      <c r="S112" s="12">
        <f t="shared" si="28"/>
        <v>-64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-64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-65</v>
      </c>
      <c r="F113" s="120">
        <f>VLOOKUP(C113,Blad1!$A:$C,3,0)</f>
        <v>116</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116</v>
      </c>
      <c r="S113" s="12">
        <f t="shared" si="28"/>
        <v>-65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-65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-66</v>
      </c>
      <c r="F114" s="120">
        <f>VLOOKUP(C114,Blad1!$A:$C,3,0)</f>
        <v>115</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115</v>
      </c>
      <c r="S114" s="12">
        <f t="shared" si="28"/>
        <v>-66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-66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-67</v>
      </c>
      <c r="F115" s="120">
        <f>VLOOKUP(C115,Blad1!$A:$C,3,0)</f>
        <v>114</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114</v>
      </c>
      <c r="S115" s="12">
        <f t="shared" si="28"/>
        <v>-67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-67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-68</v>
      </c>
      <c r="F116" s="120">
        <f>VLOOKUP(C116,Blad1!$A:$C,3,0)</f>
        <v>113</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113</v>
      </c>
      <c r="S116" s="12">
        <f t="shared" si="28"/>
        <v>-68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-68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-69</v>
      </c>
      <c r="F117" s="120">
        <f>VLOOKUP(C117,Blad1!$A:$C,3,0)</f>
        <v>112</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112</v>
      </c>
      <c r="S117" s="12">
        <f t="shared" si="28"/>
        <v>-69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-69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-70</v>
      </c>
      <c r="F118" s="120">
        <f>VLOOKUP(C118,Blad1!$A:$C,3,0)</f>
        <v>111</v>
      </c>
      <c r="G118" s="65" t="str">
        <f t="shared" si="41"/>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111</v>
      </c>
      <c r="S118" s="12">
        <f t="shared" si="28"/>
        <v>-70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-70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-71</v>
      </c>
      <c r="F119" s="120">
        <f>VLOOKUP(C119,Blad1!$A:$C,3,0)</f>
        <v>110</v>
      </c>
      <c r="G119" s="65" t="str">
        <f t="shared" si="41"/>
        <v/>
      </c>
      <c r="H119" s="4" t="str">
        <f>IF(G119="I",$K119,IF(G119="II",$K119-SUM(H$8:H118),IF(G119="III",$K119-SUM(H$8:H118),IF(G119="IV",$K119-SUM(H$8:H118),IF(G119="V",1-SUM(H$8:H118)," ")))))</f>
        <v xml:space="preserve"> </v>
      </c>
      <c r="I119" s="66" t="str">
        <f t="shared" ref="I119:I182" si="46">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110</v>
      </c>
      <c r="S119" s="12">
        <f t="shared" si="28"/>
        <v>-71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-71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-72</v>
      </c>
      <c r="F120" s="120">
        <f>VLOOKUP(C120,Blad1!$A:$C,3,0)</f>
        <v>110</v>
      </c>
      <c r="G120" s="65" t="str">
        <f t="shared" si="41"/>
        <v/>
      </c>
      <c r="H120" s="4" t="str">
        <f>IF(G120="I",$K120,IF(G120="II",$K120-SUM(H$8:H119),IF(G120="III",$K120-SUM(H$8:H119),IF(G120="IV",$K120-SUM(H$8:H119),IF(G120="V",1-SUM(H$8:H119)," ")))))</f>
        <v xml:space="preserve"> </v>
      </c>
      <c r="I120" s="66" t="str">
        <f t="shared" si="46"/>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110</v>
      </c>
      <c r="S120" s="12">
        <f t="shared" si="28"/>
        <v>-72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-72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-73</v>
      </c>
      <c r="F121" s="120">
        <f>VLOOKUP(C121,Blad1!$A:$C,3,0)</f>
        <v>110</v>
      </c>
      <c r="G121" s="65" t="str">
        <f t="shared" si="41"/>
        <v/>
      </c>
      <c r="H121" s="4" t="str">
        <f>IF(G121="I",$K121,IF(G121="II",$K121-SUM(H$8:H120),IF(G121="III",$K121-SUM(H$8:H120),IF(G121="IV",$K121-SUM(H$8:H120),IF(G121="V",1-SUM(H$8:H120)," ")))))</f>
        <v xml:space="preserve"> </v>
      </c>
      <c r="I121" s="66" t="str">
        <f t="shared" si="46"/>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110</v>
      </c>
      <c r="S121" s="12">
        <f t="shared" si="28"/>
        <v>-73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-73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-74</v>
      </c>
      <c r="F122" s="120">
        <f>VLOOKUP(C122,Blad1!$A:$C,3,0)</f>
        <v>110</v>
      </c>
      <c r="G122" s="65" t="str">
        <f t="shared" si="41"/>
        <v/>
      </c>
      <c r="H122" s="4" t="str">
        <f>IF(G122="I",$K122,IF(G122="II",$K122-SUM(H$8:H121),IF(G122="III",$K122-SUM(H$8:H121),IF(G122="IV",$K122-SUM(H$8:H121),IF(G122="V",1-SUM(H$8:H121)," ")))))</f>
        <v xml:space="preserve"> </v>
      </c>
      <c r="I122" s="66" t="str">
        <f t="shared" si="46"/>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110</v>
      </c>
      <c r="S122" s="12">
        <f t="shared" si="28"/>
        <v>-74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-74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-75</v>
      </c>
      <c r="F123" s="120">
        <f>VLOOKUP(C123,Blad1!$A:$C,3,0)</f>
        <v>110</v>
      </c>
      <c r="G123" s="65" t="str">
        <f t="shared" si="41"/>
        <v/>
      </c>
      <c r="H123" s="4" t="str">
        <f>IF(G123="I",$K123,IF(G123="II",$K123-SUM(H$8:H122),IF(G123="III",$K123-SUM(H$8:H122),IF(G123="IV",$K123-SUM(H$8:H122),IF(G123="V",1-SUM(H$8:H122)," ")))))</f>
        <v xml:space="preserve"> </v>
      </c>
      <c r="I123" s="66" t="str">
        <f t="shared" si="46"/>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110</v>
      </c>
      <c r="S123" s="12">
        <f t="shared" si="28"/>
        <v>-75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-75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-76</v>
      </c>
      <c r="F124" s="120">
        <f>VLOOKUP(C124,Blad1!$A:$C,3,0)</f>
        <v>110</v>
      </c>
      <c r="G124" s="65" t="str">
        <f t="shared" si="41"/>
        <v/>
      </c>
      <c r="H124" s="4" t="str">
        <f>IF(G124="I",$K124,IF(G124="II",$K124-SUM(H$8:H123),IF(G124="III",$K124-SUM(H$8:H123),IF(G124="IV",$K124-SUM(H$8:H123),IF(G124="V",1-SUM(H$8:H123)," ")))))</f>
        <v xml:space="preserve"> </v>
      </c>
      <c r="I124" s="66" t="str">
        <f t="shared" si="46"/>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110</v>
      </c>
      <c r="S124" s="12">
        <f t="shared" si="28"/>
        <v>-76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-76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-77</v>
      </c>
      <c r="F125" s="120">
        <f>VLOOKUP(C125,Blad1!$A:$C,3,0)</f>
        <v>110</v>
      </c>
      <c r="G125" s="65" t="str">
        <f t="shared" si="41"/>
        <v/>
      </c>
      <c r="H125" s="4" t="str">
        <f>IF(G125="I",$K125,IF(G125="II",$K125-SUM(H$8:H124),IF(G125="III",$K125-SUM(H$8:H124),IF(G125="IV",$K125-SUM(H$8:H124),IF(G125="V",1-SUM(H$8:H124)," ")))))</f>
        <v xml:space="preserve"> </v>
      </c>
      <c r="I125" s="66" t="str">
        <f t="shared" si="46"/>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110</v>
      </c>
      <c r="S125" s="12">
        <f t="shared" si="28"/>
        <v>-77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-77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-78</v>
      </c>
      <c r="F126" s="120">
        <f>VLOOKUP(C126,Blad1!$A:$C,3,0)</f>
        <v>110</v>
      </c>
      <c r="G126" s="65" t="str">
        <f t="shared" si="41"/>
        <v/>
      </c>
      <c r="H126" s="4" t="str">
        <f>IF(G126="I",$K126,IF(G126="II",$K126-SUM(H$8:H125),IF(G126="III",$K126-SUM(H$8:H125),IF(G126="IV",$K126-SUM(H$8:H125),IF(G126="V",1-SUM(H$8:H125)," ")))))</f>
        <v xml:space="preserve"> </v>
      </c>
      <c r="I126" s="66" t="str">
        <f t="shared" si="46"/>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110</v>
      </c>
      <c r="S126" s="12">
        <f t="shared" si="28"/>
        <v>-78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-78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-79</v>
      </c>
      <c r="F127" s="120">
        <f>VLOOKUP(C127,Blad1!$A:$C,3,0)</f>
        <v>110</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110</v>
      </c>
      <c r="S127" s="12">
        <f t="shared" si="28"/>
        <v>-79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-79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-80</v>
      </c>
      <c r="F128" s="120" t="e">
        <f>VLOOKUP(C128,Blad1!$A:$B,3,0)</f>
        <v>#REF!</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-80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-80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-81</v>
      </c>
      <c r="F129" s="120" t="e">
        <f>VLOOKUP(C129,Blad1!$A:$B,3,0)</f>
        <v>#REF!</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-81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-81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-82</v>
      </c>
      <c r="F130" s="120" t="e">
        <f>VLOOKUP(C130,Blad1!$A:$B,3,0)</f>
        <v>#REF!</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-82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-82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-83</v>
      </c>
      <c r="F131" s="120" t="e">
        <f>VLOOKUP(C131,Blad1!$A:$B,3,0)</f>
        <v>#REF!</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-83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-83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-84</v>
      </c>
      <c r="F132" s="120" t="e">
        <f>VLOOKUP(C132,Blad1!$A:$B,3,0)</f>
        <v>#REF!</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-84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-84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-85</v>
      </c>
      <c r="F133" s="120" t="e">
        <f>VLOOKUP(C133,Blad1!$A:$B,3,0)</f>
        <v>#REF!</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-85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-85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-86</v>
      </c>
      <c r="F134" s="120" t="e">
        <f>VLOOKUP(C134,Blad1!$A:$B,3,0)</f>
        <v>#REF!</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-86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-86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-87</v>
      </c>
      <c r="F135" s="120" t="e">
        <f>VLOOKUP(C135,Blad1!$A:$B,3,0)</f>
        <v>#N/A</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#N/A</v>
      </c>
      <c r="S135" s="12">
        <f t="shared" si="28"/>
        <v>-87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-87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-88</v>
      </c>
      <c r="F136" s="120" t="e">
        <f>VLOOKUP(C136,Blad1!$A:$B,3,0)</f>
        <v>#N/A</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#N/A</v>
      </c>
      <c r="S136" s="12">
        <f t="shared" ref="S136:S199" si="51">C136</f>
        <v>-88</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-88</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-89</v>
      </c>
      <c r="F137" s="120" t="e">
        <f>VLOOKUP(C137,Blad1!$A:$B,3,0)</f>
        <v>#N/A</v>
      </c>
      <c r="G137" s="65" t="str">
        <f t="shared" ref="G137:G160" si="64">IF(C137=12,"I",IF(C137=2,"II",IF(C137=-6,"III",IF(C137=-16,"IV",IF(C137=-50,"V","")))))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#N/A</v>
      </c>
      <c r="S137" s="12">
        <f t="shared" si="51"/>
        <v>-89</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-89</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0</v>
      </c>
      <c r="B138" s="5">
        <f t="shared" si="48"/>
        <v>0</v>
      </c>
      <c r="C138" s="14">
        <f t="shared" si="63"/>
        <v>-90</v>
      </c>
      <c r="F138" s="120" t="e">
        <f>VLOOKUP(C138,Blad1!$A:$B,3,0)</f>
        <v>#N/A</v>
      </c>
      <c r="G138" s="65" t="str">
        <f t="shared" si="64"/>
        <v/>
      </c>
      <c r="H138" s="4" t="str">
        <f>IF(G138="I",$K138,IF(G138="II",$K138-SUM(H$8:H137),IF(G138="III",$K138-SUM(H$8:H137),IF(G138="IV",$K138-SUM(H$8:H137),IF(G138="V",1-SUM(H$8:H137)," ")))))</f>
        <v xml:space="preserve"> </v>
      </c>
      <c r="I138" s="66" t="str">
        <f t="shared" si="46"/>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#N/A</v>
      </c>
      <c r="S138" s="12">
        <f t="shared" si="51"/>
        <v>-90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-90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-91</v>
      </c>
      <c r="F139" s="120" t="e">
        <f>VLOOKUP(C139,Blad1!$A:$B,3,0)</f>
        <v>#N/A</v>
      </c>
      <c r="G139" s="65" t="str">
        <f t="shared" si="64"/>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#N/A</v>
      </c>
      <c r="S139" s="12">
        <f t="shared" si="51"/>
        <v>-91</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-91</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-92</v>
      </c>
      <c r="F140" s="120" t="e">
        <f>VLOOKUP(C140,Blad1!$A:$B,3,0)</f>
        <v>#N/A</v>
      </c>
      <c r="G140" s="65" t="str">
        <f t="shared" si="64"/>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#N/A</v>
      </c>
      <c r="S140" s="12">
        <f t="shared" si="51"/>
        <v>-92</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-92</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-93</v>
      </c>
      <c r="F141" s="120" t="e">
        <f>VLOOKUP(C141,Blad1!$A:$B,3,0)</f>
        <v>#N/A</v>
      </c>
      <c r="G141" s="65" t="str">
        <f t="shared" si="64"/>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#N/A</v>
      </c>
      <c r="S141" s="12">
        <f t="shared" si="51"/>
        <v>-93</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-93</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-94</v>
      </c>
      <c r="F142" s="120" t="e">
        <f>VLOOKUP(C142,Blad1!$A:$B,2,0)</f>
        <v>#N/A</v>
      </c>
      <c r="G142" s="65" t="str">
        <f t="shared" si="64"/>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t="e">
        <f t="shared" si="65"/>
        <v>#N/A</v>
      </c>
      <c r="S142" s="12">
        <f t="shared" si="51"/>
        <v>-94</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-94</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-95</v>
      </c>
      <c r="F143" s="120" t="e">
        <f>VLOOKUP(C143,Blad1!$A:$B,2,0)</f>
        <v>#N/A</v>
      </c>
      <c r="G143" s="65" t="str">
        <f t="shared" si="64"/>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t="e">
        <f t="shared" si="65"/>
        <v>#N/A</v>
      </c>
      <c r="S143" s="12">
        <f t="shared" si="51"/>
        <v>-95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-95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-96</v>
      </c>
      <c r="F144" s="120" t="e">
        <f>VLOOKUP(C144,Blad1!$A:$B,2,0)</f>
        <v>#N/A</v>
      </c>
      <c r="G144" s="65" t="str">
        <f t="shared" si="64"/>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t="e">
        <f t="shared" si="65"/>
        <v>#N/A</v>
      </c>
      <c r="S144" s="12">
        <f t="shared" si="51"/>
        <v>-96</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-96</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-97</v>
      </c>
      <c r="F145" s="120" t="e">
        <f>VLOOKUP(C145,Blad1!$A:$B,2,0)</f>
        <v>#N/A</v>
      </c>
      <c r="G145" s="65" t="str">
        <f t="shared" si="64"/>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t="e">
        <f t="shared" si="65"/>
        <v>#N/A</v>
      </c>
      <c r="S145" s="12">
        <f t="shared" si="51"/>
        <v>-97</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-97</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-98</v>
      </c>
      <c r="F146" s="120" t="e">
        <f>VLOOKUP(C146,Blad1!$A:$B,2,0)</f>
        <v>#N/A</v>
      </c>
      <c r="G146" s="65" t="str">
        <f t="shared" si="64"/>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t="e">
        <f t="shared" si="65"/>
        <v>#N/A</v>
      </c>
      <c r="S146" s="12">
        <f t="shared" si="51"/>
        <v>-98</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-98</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-99</v>
      </c>
      <c r="F147" s="120" t="e">
        <f>VLOOKUP(C147,Blad1!$A:$B,2,0)</f>
        <v>#N/A</v>
      </c>
      <c r="G147" s="65" t="str">
        <f t="shared" si="64"/>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t="e">
        <f t="shared" si="65"/>
        <v>#N/A</v>
      </c>
      <c r="S147" s="12">
        <f t="shared" si="51"/>
        <v>-99</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-99</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0</v>
      </c>
      <c r="B148" s="5">
        <f t="shared" si="48"/>
        <v>0</v>
      </c>
      <c r="C148" s="14">
        <f t="shared" si="63"/>
        <v>-100</v>
      </c>
      <c r="F148" s="120" t="e">
        <f>VLOOKUP(C148,Blad1!$A:$B,2,0)</f>
        <v>#N/A</v>
      </c>
      <c r="G148" s="65" t="str">
        <f t="shared" si="64"/>
        <v/>
      </c>
      <c r="H148" s="4" t="str">
        <f>IF(G148="I",$K148,IF(G148="II",$K148-SUM(H$8:H147),IF(G148="III",$K148-SUM(H$8:H147),IF(G148="IV",$K148-SUM(H$8:H147),IF(G148="V",1-SUM(H$8:H147)," ")))))</f>
        <v xml:space="preserve"> </v>
      </c>
      <c r="I148" s="66" t="str">
        <f t="shared" si="46"/>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t="e">
        <f t="shared" si="65"/>
        <v>#N/A</v>
      </c>
      <c r="S148" s="12">
        <f t="shared" si="51"/>
        <v>-100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-100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-101</v>
      </c>
      <c r="F149" s="120" t="e">
        <f>VLOOKUP(C149,Blad1!$A:$B,2,0)</f>
        <v>#N/A</v>
      </c>
      <c r="G149" s="65" t="str">
        <f t="shared" si="64"/>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t="e">
        <f t="shared" si="65"/>
        <v>#N/A</v>
      </c>
      <c r="S149" s="12">
        <f t="shared" si="51"/>
        <v>-101</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-101</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-102</v>
      </c>
      <c r="F150" s="120" t="e">
        <f>VLOOKUP(C150,Blad1!$A:$B,2,0)</f>
        <v>#N/A</v>
      </c>
      <c r="G150" s="65" t="str">
        <f t="shared" si="64"/>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t="e">
        <f t="shared" si="65"/>
        <v>#N/A</v>
      </c>
      <c r="S150" s="12">
        <f t="shared" si="51"/>
        <v>-102</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-102</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-103</v>
      </c>
      <c r="F151" s="120" t="e">
        <f>VLOOKUP(C151,Blad1!$A:$B,2,0)</f>
        <v>#N/A</v>
      </c>
      <c r="G151" s="65" t="str">
        <f t="shared" si="64"/>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t="e">
        <f t="shared" si="65"/>
        <v>#N/A</v>
      </c>
      <c r="S151" s="12">
        <f t="shared" si="51"/>
        <v>-103</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-103</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-104</v>
      </c>
      <c r="F152" s="120" t="e">
        <f>VLOOKUP(C152,Blad1!$A:$B,2,0)</f>
        <v>#N/A</v>
      </c>
      <c r="G152" s="65" t="str">
        <f t="shared" si="64"/>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t="e">
        <f t="shared" si="65"/>
        <v>#N/A</v>
      </c>
      <c r="S152" s="12">
        <f t="shared" si="51"/>
        <v>-104</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-104</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-105</v>
      </c>
      <c r="F153" s="120" t="e">
        <f>VLOOKUP(C153,Blad1!$A:$B,2,0)</f>
        <v>#N/A</v>
      </c>
      <c r="G153" s="65" t="str">
        <f t="shared" si="64"/>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t="e">
        <f t="shared" si="65"/>
        <v>#N/A</v>
      </c>
      <c r="S153" s="12">
        <f t="shared" si="51"/>
        <v>-105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-105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-106</v>
      </c>
      <c r="F154" s="120" t="e">
        <f>VLOOKUP(C154,Blad1!$A:$B,2,0)</f>
        <v>#N/A</v>
      </c>
      <c r="G154" s="65" t="str">
        <f t="shared" si="64"/>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t="e">
        <f t="shared" si="65"/>
        <v>#N/A</v>
      </c>
      <c r="S154" s="12">
        <f t="shared" si="51"/>
        <v>-106</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-106</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-107</v>
      </c>
      <c r="F155" s="120" t="e">
        <f>VLOOKUP(C155,Blad1!$A:$B,2,0)</f>
        <v>#N/A</v>
      </c>
      <c r="G155" s="65" t="str">
        <f t="shared" si="64"/>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t="e">
        <f t="shared" si="65"/>
        <v>#N/A</v>
      </c>
      <c r="S155" s="12">
        <f t="shared" si="51"/>
        <v>-107</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-107</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-108</v>
      </c>
      <c r="F156" s="120"/>
      <c r="G156" s="65" t="str">
        <f t="shared" si="64"/>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-108</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-108</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-109</v>
      </c>
      <c r="F157" s="120"/>
      <c r="G157" s="65" t="str">
        <f t="shared" si="64"/>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-109</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-109</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0</v>
      </c>
      <c r="B158" s="5">
        <f t="shared" si="48"/>
        <v>0</v>
      </c>
      <c r="C158" s="14">
        <f t="shared" si="63"/>
        <v>-110</v>
      </c>
      <c r="F158" s="120"/>
      <c r="G158" s="65" t="str">
        <f t="shared" si="64"/>
        <v/>
      </c>
      <c r="H158" s="4" t="str">
        <f>IF(G158="I",$K158,IF(G158="II",$K158-SUM(H$8:H157),IF(G158="III",$K158-SUM(H$8:H157),IF(G158="IV",$K158-SUM(H$8:H157),IF(G158="V",1-SUM(H$8:H157)," ")))))</f>
        <v xml:space="preserve"> </v>
      </c>
      <c r="I158" s="66" t="str">
        <f t="shared" si="46"/>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-110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-110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-111</v>
      </c>
      <c r="F159" s="120"/>
      <c r="G159" s="65" t="str">
        <f t="shared" si="64"/>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-111</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-111</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-112</v>
      </c>
      <c r="F160" s="120"/>
      <c r="G160" s="65" t="str">
        <f t="shared" si="64"/>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-112</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-112</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-113</v>
      </c>
      <c r="F161" s="120"/>
      <c r="G161" s="65" t="str">
        <f t="shared" ref="G161:G200" si="67">IF(C161=48,"I",IF(C161=39,"II",IF(C161=32,"III",IF(C161=23,"IV",IF(C161=0,"V","")))))</f>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-113</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-113</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-114</v>
      </c>
      <c r="F162" s="120"/>
      <c r="G162" s="65" t="str">
        <f t="shared" si="67"/>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-114</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-114</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-115</v>
      </c>
      <c r="F163" s="120"/>
      <c r="G163" s="65" t="str">
        <f t="shared" si="67"/>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-115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-115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-116</v>
      </c>
      <c r="F164" s="120"/>
      <c r="G164" s="65" t="str">
        <f t="shared" si="67"/>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-116</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-116</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-117</v>
      </c>
      <c r="F165" s="120"/>
      <c r="G165" s="65" t="str">
        <f t="shared" si="67"/>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-117</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-117</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0</v>
      </c>
      <c r="B166" s="5">
        <f t="shared" si="48"/>
        <v>0</v>
      </c>
      <c r="C166" s="14">
        <f t="shared" si="63"/>
        <v>-118</v>
      </c>
      <c r="F166" s="120"/>
      <c r="G166" s="65" t="str">
        <f t="shared" si="67"/>
        <v/>
      </c>
      <c r="H166" s="4" t="str">
        <f>IF(G166="I",$K166,IF(G166="II",$K166-SUM(H$8:H165),IF(G166="III",$K166-SUM(H$8:H165),IF(G166="IV",$K166-SUM(H$8:H165),IF(G166="V",1-SUM(H$8:H165)," ")))))</f>
        <v xml:space="preserve"> </v>
      </c>
      <c r="I166" s="66" t="str">
        <f t="shared" si="46"/>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-118</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-118</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-119</v>
      </c>
      <c r="F167" s="120"/>
      <c r="G167" s="65" t="str">
        <f t="shared" si="67"/>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-119</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-119</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0</v>
      </c>
      <c r="B168" s="5">
        <f t="shared" si="48"/>
        <v>0</v>
      </c>
      <c r="C168" s="14">
        <f t="shared" si="63"/>
        <v>-120</v>
      </c>
      <c r="F168" s="120"/>
      <c r="G168" s="65" t="str">
        <f t="shared" si="67"/>
        <v/>
      </c>
      <c r="H168" s="4" t="str">
        <f>IF(G168="I",$K168,IF(G168="II",$K168-SUM(H$8:H167),IF(G168="III",$K168-SUM(H$8:H167),IF(G168="IV",$K168-SUM(H$8:H167),IF(G168="V",1-SUM(H$8:H167)," ")))))</f>
        <v xml:space="preserve"> </v>
      </c>
      <c r="I168" s="66" t="str">
        <f t="shared" si="46"/>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-120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-120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-121</v>
      </c>
      <c r="F169" s="120"/>
      <c r="G169" s="65" t="str">
        <f t="shared" si="67"/>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-121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-121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-122</v>
      </c>
      <c r="F170" s="120"/>
      <c r="G170" s="65" t="str">
        <f t="shared" si="67"/>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-122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-122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-123</v>
      </c>
      <c r="F171" s="120"/>
      <c r="G171" s="65" t="str">
        <f t="shared" si="67"/>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-123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-123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-124</v>
      </c>
      <c r="F172" s="120"/>
      <c r="G172" s="65" t="str">
        <f t="shared" si="67"/>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-124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-124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-125</v>
      </c>
      <c r="F173" s="120"/>
      <c r="G173" s="65" t="str">
        <f t="shared" si="67"/>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-125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-125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-126</v>
      </c>
      <c r="F174" s="120"/>
      <c r="G174" s="65" t="str">
        <f t="shared" si="67"/>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-126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-126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-127</v>
      </c>
      <c r="F175" s="120" t="e">
        <f>VLOOKUP(C175,Blad1!$A:$C,3,0)</f>
        <v>#N/A</v>
      </c>
      <c r="G175" s="65" t="str">
        <f t="shared" si="67"/>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t="e">
        <f t="shared" si="65"/>
        <v>#N/A</v>
      </c>
      <c r="S175" s="12">
        <f t="shared" si="51"/>
        <v>-127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-127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0</v>
      </c>
      <c r="B176" s="5">
        <f t="shared" si="48"/>
        <v>0</v>
      </c>
      <c r="C176" s="14">
        <f t="shared" si="63"/>
        <v>-128</v>
      </c>
      <c r="F176" s="120" t="e">
        <f>VLOOKUP(C176,Blad1!$A:$C,3,0)</f>
        <v>#N/A</v>
      </c>
      <c r="G176" s="65" t="str">
        <f t="shared" si="67"/>
        <v/>
      </c>
      <c r="H176" s="4" t="str">
        <f>IF(G176="I",$K176,IF(G176="II",$K176-SUM(H$8:H175),IF(G176="III",$K176-SUM(H$8:H175),IF(G176="IV",$K176-SUM(H$8:H175),IF(G176="V",1-SUM(H$8:H175)," ")))))</f>
        <v xml:space="preserve"> </v>
      </c>
      <c r="I176" s="66" t="str">
        <f t="shared" si="46"/>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t="e">
        <f t="shared" si="65"/>
        <v>#N/A</v>
      </c>
      <c r="S176" s="12">
        <f t="shared" si="51"/>
        <v>-128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-128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-129</v>
      </c>
      <c r="F177" s="120" t="e">
        <f>VLOOKUP(C177,Blad1!$A:$C,3,0)</f>
        <v>#N/A</v>
      </c>
      <c r="G177" s="65" t="str">
        <f t="shared" si="67"/>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t="e">
        <f t="shared" si="65"/>
        <v>#N/A</v>
      </c>
      <c r="S177" s="12">
        <f t="shared" si="51"/>
        <v>-129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-129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-130</v>
      </c>
      <c r="F178" s="120" t="e">
        <f>VLOOKUP(C178,Blad1!$A:$C,3,0)</f>
        <v>#N/A</v>
      </c>
      <c r="G178" s="65" t="str">
        <f t="shared" si="67"/>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t="e">
        <f t="shared" si="65"/>
        <v>#N/A</v>
      </c>
      <c r="S178" s="12">
        <f t="shared" si="51"/>
        <v>-130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-130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-131</v>
      </c>
      <c r="F179" s="120" t="e">
        <f>VLOOKUP(C179,Blad1!$A:$C,3,0)</f>
        <v>#N/A</v>
      </c>
      <c r="G179" s="65" t="str">
        <f t="shared" si="67"/>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t="e">
        <f t="shared" si="65"/>
        <v>#N/A</v>
      </c>
      <c r="S179" s="12">
        <f t="shared" si="51"/>
        <v>-131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-131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-132</v>
      </c>
      <c r="F180" s="120" t="e">
        <f>VLOOKUP(C180,Blad1!$A:$C,3,0)</f>
        <v>#N/A</v>
      </c>
      <c r="G180" s="65" t="str">
        <f t="shared" si="67"/>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t="e">
        <f t="shared" si="65"/>
        <v>#N/A</v>
      </c>
      <c r="S180" s="12">
        <f t="shared" si="51"/>
        <v>-132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-132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-133</v>
      </c>
      <c r="F181" s="120" t="e">
        <f>VLOOKUP(C181,Blad1!$A:$C,3,0)</f>
        <v>#N/A</v>
      </c>
      <c r="G181" s="65" t="str">
        <f t="shared" si="67"/>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t="e">
        <f t="shared" si="65"/>
        <v>#N/A</v>
      </c>
      <c r="S181" s="12">
        <f t="shared" si="51"/>
        <v>-133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-133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-134</v>
      </c>
      <c r="F182" s="120" t="e">
        <f>VLOOKUP(C182,Blad1!$A:$C,3,0)</f>
        <v>#N/A</v>
      </c>
      <c r="G182" s="65" t="str">
        <f t="shared" si="67"/>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t="e">
        <f t="shared" si="65"/>
        <v>#N/A</v>
      </c>
      <c r="S182" s="12">
        <f t="shared" si="51"/>
        <v>-134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-134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0</v>
      </c>
      <c r="B183" s="5">
        <f t="shared" si="48"/>
        <v>0</v>
      </c>
      <c r="C183" s="14">
        <f t="shared" si="63"/>
        <v>-135</v>
      </c>
      <c r="F183" s="120" t="e">
        <f>VLOOKUP(C183,Blad1!$A:$C,3,0)</f>
        <v>#N/A</v>
      </c>
      <c r="G183" s="65" t="str">
        <f t="shared" si="67"/>
        <v/>
      </c>
      <c r="H183" s="4" t="str">
        <f>IF(G183="I",$K183,IF(G183="II",$K183-SUM(H$8:H182),IF(G183="III",$K183-SUM(H$8:H182),IF(G183="IV",$K183-SUM(H$8:H182),IF(G183="V",1-SUM(H$8:H182)," ")))))</f>
        <v xml:space="preserve"> </v>
      </c>
      <c r="I183" s="66" t="str">
        <f t="shared" ref="I183:I201" si="68">IF(C183=45,"A",IF(C183=35,"B",IF(C183=25,"C",IF(C183=17,"D",IF(C183=0,"E","")))))</f>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t="e">
        <f t="shared" si="65"/>
        <v>#N/A</v>
      </c>
      <c r="S183" s="12">
        <f t="shared" si="51"/>
        <v>-135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-135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-136</v>
      </c>
      <c r="F184" s="120" t="e">
        <f>VLOOKUP(C184,Blad1!$A:$C,3,0)</f>
        <v>#N/A</v>
      </c>
      <c r="G184" s="65" t="str">
        <f t="shared" si="67"/>
        <v/>
      </c>
      <c r="H184" s="4" t="str">
        <f>IF(G184="I",$K184,IF(G184="II",$K184-SUM(H$8:H183),IF(G184="III",$K184-SUM(H$8:H183),IF(G184="IV",$K184-SUM(H$8:H183),IF(G184="V",1-SUM(H$8:H183)," ")))))</f>
        <v xml:space="preserve"> </v>
      </c>
      <c r="I184" s="66" t="str">
        <f t="shared" si="68"/>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t="e">
        <f t="shared" si="65"/>
        <v>#N/A</v>
      </c>
      <c r="S184" s="12">
        <f t="shared" si="51"/>
        <v>-136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-136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-137</v>
      </c>
      <c r="F185" s="120" t="e">
        <f>VLOOKUP(C185,Blad1!$A:$C,3,0)</f>
        <v>#N/A</v>
      </c>
      <c r="G185" s="65" t="str">
        <f t="shared" si="67"/>
        <v/>
      </c>
      <c r="H185" s="4" t="str">
        <f>IF(G185="I",$K185,IF(G185="II",$K185-SUM(H$8:H184),IF(G185="III",$K185-SUM(H$8:H184),IF(G185="IV",$K185-SUM(H$8:H184),IF(G185="V",1-SUM(H$8:H184)," ")))))</f>
        <v xml:space="preserve"> </v>
      </c>
      <c r="I185" s="66" t="str">
        <f t="shared" si="68"/>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t="e">
        <f t="shared" si="65"/>
        <v>#N/A</v>
      </c>
      <c r="S185" s="12">
        <f t="shared" si="51"/>
        <v>-137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-137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-138</v>
      </c>
      <c r="F186" s="120" t="e">
        <f>VLOOKUP(C186,Blad1!$A:$C,3,0)</f>
        <v>#N/A</v>
      </c>
      <c r="G186" s="65" t="str">
        <f t="shared" si="67"/>
        <v/>
      </c>
      <c r="H186" s="4" t="str">
        <f>IF(G186="I",$K186,IF(G186="II",$K186-SUM(H$8:H185),IF(G186="III",$K186-SUM(H$8:H185),IF(G186="IV",$K186-SUM(H$8:H185),IF(G186="V",1-SUM(H$8:H185)," ")))))</f>
        <v xml:space="preserve"> </v>
      </c>
      <c r="I186" s="66" t="str">
        <f t="shared" si="68"/>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t="e">
        <f t="shared" si="65"/>
        <v>#N/A</v>
      </c>
      <c r="S186" s="12">
        <f t="shared" si="51"/>
        <v>-138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-138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-139</v>
      </c>
      <c r="F187" s="120" t="e">
        <f>VLOOKUP(C187,Blad1!$A:$C,3,0)</f>
        <v>#N/A</v>
      </c>
      <c r="G187" s="65" t="str">
        <f t="shared" si="67"/>
        <v/>
      </c>
      <c r="H187" s="4" t="str">
        <f>IF(G187="I",$K187,IF(G187="II",$K187-SUM(H$8:H186),IF(G187="III",$K187-SUM(H$8:H186),IF(G187="IV",$K187-SUM(H$8:H186),IF(G187="V",1-SUM(H$8:H186)," ")))))</f>
        <v xml:space="preserve"> </v>
      </c>
      <c r="I187" s="66" t="str">
        <f t="shared" si="68"/>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t="e">
        <f t="shared" si="65"/>
        <v>#N/A</v>
      </c>
      <c r="S187" s="12">
        <f t="shared" si="51"/>
        <v>-139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-139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-140</v>
      </c>
      <c r="F188" s="120" t="e">
        <f>VLOOKUP(C188,Blad1!$A:$C,3,0)</f>
        <v>#N/A</v>
      </c>
      <c r="G188" s="65" t="str">
        <f t="shared" si="67"/>
        <v/>
      </c>
      <c r="H188" s="4" t="str">
        <f>IF(G188="I",$K188,IF(G188="II",$K188-SUM(H$8:H187),IF(G188="III",$K188-SUM(H$8:H187),IF(G188="IV",$K188-SUM(H$8:H187),IF(G188="V",1-SUM(H$8:H187)," ")))))</f>
        <v xml:space="preserve"> </v>
      </c>
      <c r="I188" s="66" t="str">
        <f t="shared" si="68"/>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t="e">
        <f t="shared" si="65"/>
        <v>#N/A</v>
      </c>
      <c r="S188" s="12">
        <f t="shared" si="51"/>
        <v>-140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-140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-141</v>
      </c>
      <c r="F189" s="120" t="e">
        <f>VLOOKUP(C189,Blad1!$A:$C,3,0)</f>
        <v>#N/A</v>
      </c>
      <c r="G189" s="65" t="str">
        <f t="shared" si="67"/>
        <v/>
      </c>
      <c r="H189" s="4" t="str">
        <f>IF(G189="I",$K189,IF(G189="II",$K189-SUM(H$8:H188),IF(G189="III",$K189-SUM(H$8:H188),IF(G189="IV",$K189-SUM(H$8:H188),IF(G189="V",1-SUM(H$8:H188)," ")))))</f>
        <v xml:space="preserve"> </v>
      </c>
      <c r="I189" s="66" t="str">
        <f t="shared" si="68"/>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t="e">
        <f t="shared" si="65"/>
        <v>#N/A</v>
      </c>
      <c r="S189" s="12">
        <f t="shared" si="51"/>
        <v>-141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-141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-142</v>
      </c>
      <c r="F190" s="120" t="e">
        <f>VLOOKUP(C190,Blad1!$A:$C,3,0)</f>
        <v>#N/A</v>
      </c>
      <c r="G190" s="65" t="str">
        <f t="shared" si="67"/>
        <v/>
      </c>
      <c r="H190" s="4" t="str">
        <f>IF(G190="I",$K190,IF(G190="II",$K190-SUM(H$8:H189),IF(G190="III",$K190-SUM(H$8:H189),IF(G190="IV",$K190-SUM(H$8:H189),IF(G190="V",1-SUM(H$8:H189)," ")))))</f>
        <v xml:space="preserve"> </v>
      </c>
      <c r="I190" s="66" t="str">
        <f t="shared" si="68"/>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t="e">
        <f t="shared" si="65"/>
        <v>#N/A</v>
      </c>
      <c r="S190" s="12">
        <f t="shared" si="51"/>
        <v>-142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-142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-143</v>
      </c>
      <c r="F191" s="120" t="e">
        <f>VLOOKUP(C191,Blad1!$A:$C,3,0)</f>
        <v>#N/A</v>
      </c>
      <c r="G191" s="65" t="str">
        <f t="shared" si="67"/>
        <v/>
      </c>
      <c r="H191" s="4" t="str">
        <f>IF(G191="I",$K191,IF(G191="II",$K191-SUM(H$8:H190),IF(G191="III",$K191-SUM(H$8:H190),IF(G191="IV",$K191-SUM(H$8:H190),IF(G191="V",1-SUM(H$8:H190)," ")))))</f>
        <v xml:space="preserve"> </v>
      </c>
      <c r="I191" s="66" t="str">
        <f t="shared" si="68"/>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t="e">
        <f t="shared" si="65"/>
        <v>#N/A</v>
      </c>
      <c r="S191" s="12">
        <f t="shared" si="51"/>
        <v>-143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-143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-144</v>
      </c>
      <c r="F192" s="120" t="e">
        <f>VLOOKUP(C192,Blad1!$A:$C,3,0)</f>
        <v>#N/A</v>
      </c>
      <c r="G192" s="65" t="str">
        <f t="shared" si="67"/>
        <v/>
      </c>
      <c r="H192" s="4" t="str">
        <f>IF(G192="I",$K192,IF(G192="II",$K192-SUM(H$8:H191),IF(G192="III",$K192-SUM(H$8:H191),IF(G192="IV",$K192-SUM(H$8:H191),IF(G192="V",1-SUM(H$8:H191)," ")))))</f>
        <v xml:space="preserve"> </v>
      </c>
      <c r="I192" s="66" t="str">
        <f t="shared" si="68"/>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t="e">
        <f t="shared" si="65"/>
        <v>#N/A</v>
      </c>
      <c r="S192" s="12">
        <f t="shared" si="51"/>
        <v>-144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-144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0</v>
      </c>
      <c r="B193" s="5">
        <f t="shared" si="48"/>
        <v>0</v>
      </c>
      <c r="C193" s="14">
        <f t="shared" si="63"/>
        <v>-145</v>
      </c>
      <c r="F193" s="120" t="e">
        <f>VLOOKUP(C193,Blad1!$A:$C,3,0)</f>
        <v>#N/A</v>
      </c>
      <c r="G193" s="65" t="str">
        <f t="shared" si="67"/>
        <v/>
      </c>
      <c r="H193" s="4" t="str">
        <f>IF(G193="I",$K193,IF(G193="II",$K193-SUM(H$8:H192),IF(G193="III",$K193-SUM(H$8:H192),IF(G193="IV",$K193-SUM(H$8:H192),IF(G193="V",1-SUM(H$8:H192)," ")))))</f>
        <v xml:space="preserve"> </v>
      </c>
      <c r="I193" s="66" t="str">
        <f t="shared" si="68"/>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t="e">
        <f t="shared" si="65"/>
        <v>#N/A</v>
      </c>
      <c r="S193" s="12">
        <f t="shared" si="51"/>
        <v>-145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-145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-146</v>
      </c>
      <c r="F194" s="120" t="e">
        <f>VLOOKUP(C194,Blad1!$A:$C,3,0)</f>
        <v>#N/A</v>
      </c>
      <c r="G194" s="65" t="str">
        <f t="shared" si="67"/>
        <v/>
      </c>
      <c r="H194" s="4" t="str">
        <f>IF(G194="I",$K194,IF(G194="II",$K194-SUM(H$8:H193),IF(G194="III",$K194-SUM(H$8:H193),IF(G194="IV",$K194-SUM(H$8:H193),IF(G194="V",1-SUM(H$8:H193)," ")))))</f>
        <v xml:space="preserve"> </v>
      </c>
      <c r="I194" s="66" t="str">
        <f t="shared" si="68"/>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t="e">
        <f t="shared" si="65"/>
        <v>#N/A</v>
      </c>
      <c r="S194" s="12">
        <f t="shared" si="51"/>
        <v>-146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-146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-147</v>
      </c>
      <c r="F195" s="120" t="e">
        <f>VLOOKUP(C195,Blad1!$A:$C,3,0)</f>
        <v>#N/A</v>
      </c>
      <c r="G195" s="65" t="str">
        <f t="shared" si="67"/>
        <v/>
      </c>
      <c r="H195" s="4" t="str">
        <f>IF(G195="I",$K195,IF(G195="II",$K195-SUM(H$8:H194),IF(G195="III",$K195-SUM(H$8:H194),IF(G195="IV",$K195-SUM(H$8:H194),IF(G195="V",1-SUM(H$8:H194)," ")))))</f>
        <v xml:space="preserve"> </v>
      </c>
      <c r="I195" s="66" t="str">
        <f t="shared" si="68"/>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t="e">
        <f t="shared" si="65"/>
        <v>#N/A</v>
      </c>
      <c r="S195" s="12">
        <f t="shared" si="51"/>
        <v>-147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-147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-148</v>
      </c>
      <c r="F196" s="120" t="e">
        <f>VLOOKUP(C196,Blad1!$A:$C,3,0)</f>
        <v>#N/A</v>
      </c>
      <c r="G196" s="65" t="str">
        <f t="shared" si="67"/>
        <v/>
      </c>
      <c r="H196" s="4" t="str">
        <f>IF(G196="I",$K196,IF(G196="II",$K196-SUM(H$8:H195),IF(G196="III",$K196-SUM(H$8:H195),IF(G196="IV",$K196-SUM(H$8:H195),IF(G196="V",1-SUM(H$8:H195)," ")))))</f>
        <v xml:space="preserve"> </v>
      </c>
      <c r="I196" s="66" t="str">
        <f t="shared" si="68"/>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t="e">
        <f t="shared" si="65"/>
        <v>#N/A</v>
      </c>
      <c r="S196" s="12">
        <f t="shared" si="51"/>
        <v>-148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-148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-149</v>
      </c>
      <c r="F197" s="120" t="e">
        <f>VLOOKUP(C197,Blad1!$A:$C,3,0)</f>
        <v>#N/A</v>
      </c>
      <c r="G197" s="65" t="str">
        <f t="shared" si="67"/>
        <v/>
      </c>
      <c r="H197" s="4" t="str">
        <f>IF(G197="I",$K197,IF(G197="II",$K197-SUM(H$8:H196),IF(G197="III",$K197-SUM(H$8:H196),IF(G197="IV",$K197-SUM(H$8:H196),IF(G197="V",1-SUM(H$8:H196)," ")))))</f>
        <v xml:space="preserve"> </v>
      </c>
      <c r="I197" s="66" t="str">
        <f t="shared" si="68"/>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t="e">
        <f t="shared" si="65"/>
        <v>#N/A</v>
      </c>
      <c r="S197" s="12">
        <f t="shared" si="51"/>
        <v>-149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-149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-150</v>
      </c>
      <c r="F198" s="120" t="e">
        <f>VLOOKUP(C198,Blad1!$A:$C,3,0)</f>
        <v>#N/A</v>
      </c>
      <c r="G198" s="65" t="str">
        <f t="shared" si="67"/>
        <v/>
      </c>
      <c r="H198" s="4" t="str">
        <f>IF(G198="I",$K198,IF(G198="II",$K198-SUM(H$8:H197),IF(G198="III",$K198-SUM(H$8:H197),IF(G198="IV",$K198-SUM(H$8:H197),IF(G198="V",1-SUM(H$8:H197)," ")))))</f>
        <v xml:space="preserve"> </v>
      </c>
      <c r="I198" s="66" t="str">
        <f t="shared" si="68"/>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t="e">
        <f t="shared" si="65"/>
        <v>#N/A</v>
      </c>
      <c r="S198" s="12">
        <f t="shared" si="51"/>
        <v>-150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-150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-151</v>
      </c>
      <c r="F199" s="120" t="e">
        <f>VLOOKUP(C199,Blad1!$A:$C,3,0)</f>
        <v>#N/A</v>
      </c>
      <c r="G199" s="65" t="str">
        <f t="shared" si="67"/>
        <v/>
      </c>
      <c r="H199" s="4" t="str">
        <f>IF(G199="I",$K199,IF(G199="II",$K199-SUM(H$8:H198),IF(G199="III",$K199-SUM(H$8:H198),IF(G199="IV",$K199-SUM(H$8:H198),IF(G199="V",1-SUM(H$8:H198)," ")))))</f>
        <v xml:space="preserve"> </v>
      </c>
      <c r="I199" s="66" t="str">
        <f t="shared" si="68"/>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t="e">
        <f t="shared" si="65"/>
        <v>#N/A</v>
      </c>
      <c r="S199" s="12">
        <f t="shared" si="51"/>
        <v>-151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-151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69">IF(I200="A",25,IF(I200="B",25,IF(I200="C",25,IF(I200="D",15,IF(I200="E",10,0)))))</f>
        <v>0</v>
      </c>
      <c r="B200" s="5">
        <f t="shared" ref="B200:B250" si="70">IF(G200="I",20,IF(G200="II",20,IF(G200="III",20,IF(G200="IV",20,IF(G200="V",20,0)))))</f>
        <v>0</v>
      </c>
      <c r="C200" s="14">
        <f t="shared" si="63"/>
        <v>-152</v>
      </c>
      <c r="F200" s="120" t="e">
        <f>VLOOKUP(C200,Blad1!$A:$C,3,0)</f>
        <v>#N/A</v>
      </c>
      <c r="G200" s="65" t="str">
        <f t="shared" si="67"/>
        <v/>
      </c>
      <c r="H200" s="4" t="str">
        <f>IF(G200="I",$K200,IF(G200="II",$K200-SUM(H$8:H199),IF(G200="III",$K200-SUM(H$8:H199),IF(G200="IV",$K200-SUM(H$8:H199),IF(G200="V",1-SUM(H$8:H199)," ")))))</f>
        <v xml:space="preserve"> </v>
      </c>
      <c r="I200" s="66" t="str">
        <f t="shared" si="68"/>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6"/>
        <v/>
      </c>
      <c r="R200" s="93" t="e">
        <f t="shared" si="65"/>
        <v>#N/A</v>
      </c>
      <c r="S200" s="12">
        <f t="shared" ref="S200:S208" si="73">C200</f>
        <v>-152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-152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-153</v>
      </c>
      <c r="F201" s="120" t="e">
        <f>VLOOKUP(C201,Blad1!$A:$C,3,0)</f>
        <v>#N/A</v>
      </c>
      <c r="H201" s="4" t="str">
        <f>IF(G201="I",$K201,IF(G201="II",$K201-SUM(H$8:H200),IF(G201="III",$K201-SUM(H$8:H200),IF(G201="IV",$K201-SUM(H$8:H200),IF(G201="V",1-SUM(H$8:H200)," ")))))</f>
        <v xml:space="preserve"> </v>
      </c>
      <c r="I201" s="66" t="str">
        <f t="shared" si="68"/>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3"/>
        <v>-153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-153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-154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-154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-154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-155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-155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-155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-156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-156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-156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-157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-157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-157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-158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-158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-158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-159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-159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-159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-160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si="86"/>
        <v/>
      </c>
      <c r="S208" s="12">
        <f t="shared" si="73"/>
        <v>-160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-160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-161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6"/>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-162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6"/>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-163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6"/>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-164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6"/>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-165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6"/>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-166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6"/>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-167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6"/>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-168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-169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-170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-171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-172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-173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-174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-175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-176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-177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-178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-179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-180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-181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-182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-183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-184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-185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-186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-187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-188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-189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6"/>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6"/>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6"/>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6"/>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6"/>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6"/>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6"/>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6"/>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6"/>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6"/>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6"/>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6"/>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Q272" s="57" t="str">
        <f t="shared" si="89"/>
        <v/>
      </c>
    </row>
    <row r="273" spans="17:17" ht="12" customHeight="1" x14ac:dyDescent="0.15">
      <c r="Q273" s="57" t="str">
        <f t="shared" si="89"/>
        <v/>
      </c>
    </row>
    <row r="274" spans="17:17" ht="12" customHeight="1" x14ac:dyDescent="0.15">
      <c r="Q274" s="57" t="str">
        <f t="shared" si="89"/>
        <v/>
      </c>
    </row>
    <row r="275" spans="17:17" ht="12" customHeight="1" x14ac:dyDescent="0.15">
      <c r="Q275" s="57" t="str">
        <f t="shared" si="89"/>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449" priority="47" stopIfTrue="1" operator="lessThanOrEqual">
      <formula>0</formula>
    </cfRule>
  </conditionalFormatting>
  <conditionalFormatting sqref="AT18:AV22">
    <cfRule type="cellIs" dxfId="448" priority="48" stopIfTrue="1" operator="lessThanOrEqual">
      <formula>0</formula>
    </cfRule>
  </conditionalFormatting>
  <conditionalFormatting sqref="AW18:AZ22">
    <cfRule type="cellIs" dxfId="447" priority="49" stopIfTrue="1" operator="lessThanOrEqual">
      <formula>0</formula>
    </cfRule>
  </conditionalFormatting>
  <conditionalFormatting sqref="K8:K65533">
    <cfRule type="expression" dxfId="446" priority="50" stopIfTrue="1">
      <formula>OR($C8&lt;0,AND($C8=$Y8,$B8=$Y8))</formula>
    </cfRule>
    <cfRule type="expression" dxfId="445" priority="51" stopIfTrue="1">
      <formula>SUM($U8:$X8)&gt;0</formula>
    </cfRule>
    <cfRule type="expression" dxfId="444" priority="52" stopIfTrue="1">
      <formula>$D8=0</formula>
    </cfRule>
  </conditionalFormatting>
  <conditionalFormatting sqref="L8:M65533">
    <cfRule type="expression" dxfId="443" priority="53" stopIfTrue="1">
      <formula>SUM($U8:$X8)&gt;1</formula>
    </cfRule>
  </conditionalFormatting>
  <conditionalFormatting sqref="B8:B65536">
    <cfRule type="expression" dxfId="442" priority="57" stopIfTrue="1">
      <formula>$B8&gt;0</formula>
    </cfRule>
    <cfRule type="cellIs" dxfId="441" priority="58" stopIfTrue="1" operator="equal">
      <formula>0</formula>
    </cfRule>
  </conditionalFormatting>
  <conditionalFormatting sqref="K65535:K65536">
    <cfRule type="expression" dxfId="440" priority="59" stopIfTrue="1">
      <formula>OR($C65535&lt;0,AND($C65535=$Y65535,$B65535=$Y65535))</formula>
    </cfRule>
    <cfRule type="expression" dxfId="439" priority="60" stopIfTrue="1">
      <formula>SUM($U65535:$X65537)&gt;0</formula>
    </cfRule>
    <cfRule type="expression" dxfId="438" priority="61" stopIfTrue="1">
      <formula>$D65535=0</formula>
    </cfRule>
  </conditionalFormatting>
  <conditionalFormatting sqref="K65534">
    <cfRule type="expression" dxfId="437" priority="62" stopIfTrue="1">
      <formula>OR($C65534&lt;0,AND($C65534=$Y65534,$B65534=$Y65534))</formula>
    </cfRule>
    <cfRule type="expression" dxfId="436" priority="63" stopIfTrue="1">
      <formula>SUM($U65534:$X65536)&gt;0</formula>
    </cfRule>
    <cfRule type="expression" dxfId="435" priority="64" stopIfTrue="1">
      <formula>$D65534=0</formula>
    </cfRule>
  </conditionalFormatting>
  <conditionalFormatting sqref="L65535:M65536">
    <cfRule type="expression" dxfId="434" priority="65" stopIfTrue="1">
      <formula>OR($C65535&lt;0,AND($C65535=$Y65535,$B65535=$Y65535))</formula>
    </cfRule>
    <cfRule type="expression" dxfId="433" priority="66" stopIfTrue="1">
      <formula>SUM($U65535:$X65537)&gt;1</formula>
    </cfRule>
  </conditionalFormatting>
  <conditionalFormatting sqref="L65534:M65534">
    <cfRule type="expression" dxfId="432" priority="67" stopIfTrue="1">
      <formula>OR($C65534&lt;0,AND($C65534=$Y65534,$B65534=$Y65534))</formula>
    </cfRule>
    <cfRule type="expression" dxfId="431" priority="68" stopIfTrue="1">
      <formula>SUM($U65534:$X65536)&gt;1</formula>
    </cfRule>
  </conditionalFormatting>
  <conditionalFormatting sqref="N8:P65536">
    <cfRule type="expression" dxfId="430" priority="69" stopIfTrue="1">
      <formula>OR($O8="Plus",$O8="Basis",$O8="Breedte")</formula>
    </cfRule>
  </conditionalFormatting>
  <conditionalFormatting sqref="A8:A272">
    <cfRule type="expression" dxfId="429" priority="44" stopIfTrue="1">
      <formula>OR($C8&lt;-50,AND($C8=$AJ8,$A8=$AJ8))</formula>
    </cfRule>
    <cfRule type="expression" dxfId="428" priority="45" stopIfTrue="1">
      <formula>$A8&gt;0</formula>
    </cfRule>
    <cfRule type="cellIs" dxfId="427" priority="46" stopIfTrue="1" operator="equal">
      <formula>0</formula>
    </cfRule>
  </conditionalFormatting>
  <conditionalFormatting sqref="C8:C65536 G8:H65536">
    <cfRule type="expression" dxfId="426" priority="56" stopIfTrue="1">
      <formula>$B8&gt;0</formula>
    </cfRule>
  </conditionalFormatting>
  <conditionalFormatting sqref="I8:J65536">
    <cfRule type="expression" dxfId="425" priority="55" stopIfTrue="1">
      <formula>$A8&gt;0</formula>
    </cfRule>
  </conditionalFormatting>
  <conditionalFormatting sqref="AR25">
    <cfRule type="cellIs" dxfId="424" priority="42" operator="equal">
      <formula>0</formula>
    </cfRule>
  </conditionalFormatting>
  <conditionalFormatting sqref="AR27">
    <cfRule type="cellIs" dxfId="423" priority="41" operator="equal">
      <formula>0</formula>
    </cfRule>
  </conditionalFormatting>
  <conditionalFormatting sqref="AR29">
    <cfRule type="cellIs" dxfId="422" priority="40" operator="equal">
      <formula>0</formula>
    </cfRule>
  </conditionalFormatting>
  <conditionalFormatting sqref="AQ26">
    <cfRule type="containsErrors" dxfId="421" priority="70">
      <formula>ISERROR(AQ26)</formula>
    </cfRule>
  </conditionalFormatting>
  <conditionalFormatting sqref="AQ28">
    <cfRule type="containsErrors" dxfId="420" priority="39">
      <formula>ISERROR(AQ28)</formula>
    </cfRule>
  </conditionalFormatting>
  <conditionalFormatting sqref="AQ30">
    <cfRule type="containsErrors" dxfId="419" priority="38">
      <formula>ISERROR(AQ30)</formula>
    </cfRule>
  </conditionalFormatting>
  <conditionalFormatting sqref="AR25">
    <cfRule type="cellIs" dxfId="418" priority="37" operator="equal">
      <formula>0</formula>
    </cfRule>
  </conditionalFormatting>
  <conditionalFormatting sqref="AR27">
    <cfRule type="cellIs" dxfId="417" priority="36" operator="equal">
      <formula>0</formula>
    </cfRule>
  </conditionalFormatting>
  <conditionalFormatting sqref="AR29">
    <cfRule type="cellIs" dxfId="416" priority="35" operator="equal">
      <formula>0</formula>
    </cfRule>
  </conditionalFormatting>
  <conditionalFormatting sqref="AQ26">
    <cfRule type="containsErrors" dxfId="415" priority="34">
      <formula>ISERROR(AQ26)</formula>
    </cfRule>
  </conditionalFormatting>
  <conditionalFormatting sqref="AQ28">
    <cfRule type="containsErrors" dxfId="414" priority="33">
      <formula>ISERROR(AQ28)</formula>
    </cfRule>
  </conditionalFormatting>
  <conditionalFormatting sqref="AQ30">
    <cfRule type="containsErrors" dxfId="413" priority="32">
      <formula>ISERROR(AQ30)</formula>
    </cfRule>
  </conditionalFormatting>
  <conditionalFormatting sqref="AR25">
    <cfRule type="cellIs" dxfId="412" priority="31" operator="equal">
      <formula>0</formula>
    </cfRule>
  </conditionalFormatting>
  <conditionalFormatting sqref="AR27">
    <cfRule type="cellIs" dxfId="411" priority="30" operator="equal">
      <formula>0</formula>
    </cfRule>
  </conditionalFormatting>
  <conditionalFormatting sqref="AR29">
    <cfRule type="cellIs" dxfId="410" priority="29" operator="equal">
      <formula>0</formula>
    </cfRule>
  </conditionalFormatting>
  <conditionalFormatting sqref="AQ26">
    <cfRule type="containsErrors" dxfId="409" priority="28">
      <formula>ISERROR(AQ26)</formula>
    </cfRule>
  </conditionalFormatting>
  <conditionalFormatting sqref="AQ28">
    <cfRule type="containsErrors" dxfId="408" priority="27">
      <formula>ISERROR(AQ28)</formula>
    </cfRule>
  </conditionalFormatting>
  <conditionalFormatting sqref="AQ30">
    <cfRule type="containsErrors" dxfId="407" priority="26">
      <formula>ISERROR(AQ30)</formula>
    </cfRule>
  </conditionalFormatting>
  <conditionalFormatting sqref="AR25">
    <cfRule type="cellIs" dxfId="406" priority="25" operator="equal">
      <formula>0</formula>
    </cfRule>
  </conditionalFormatting>
  <conditionalFormatting sqref="AR27">
    <cfRule type="cellIs" dxfId="405" priority="24" operator="equal">
      <formula>0</formula>
    </cfRule>
  </conditionalFormatting>
  <conditionalFormatting sqref="AR29">
    <cfRule type="cellIs" dxfId="404" priority="23" operator="equal">
      <formula>0</formula>
    </cfRule>
  </conditionalFormatting>
  <conditionalFormatting sqref="AQ26">
    <cfRule type="containsErrors" dxfId="403" priority="22">
      <formula>ISERROR(AQ26)</formula>
    </cfRule>
  </conditionalFormatting>
  <conditionalFormatting sqref="AQ28">
    <cfRule type="containsErrors" dxfId="402" priority="21">
      <formula>ISERROR(AQ28)</formula>
    </cfRule>
  </conditionalFormatting>
  <conditionalFormatting sqref="AQ30">
    <cfRule type="containsErrors" dxfId="401" priority="20">
      <formula>ISERROR(AQ30)</formula>
    </cfRule>
  </conditionalFormatting>
  <conditionalFormatting sqref="AR25">
    <cfRule type="cellIs" dxfId="400" priority="19" operator="equal">
      <formula>0</formula>
    </cfRule>
  </conditionalFormatting>
  <conditionalFormatting sqref="AR27">
    <cfRule type="cellIs" dxfId="399" priority="18" operator="equal">
      <formula>0</formula>
    </cfRule>
  </conditionalFormatting>
  <conditionalFormatting sqref="AR29">
    <cfRule type="cellIs" dxfId="398" priority="17" operator="equal">
      <formula>0</formula>
    </cfRule>
  </conditionalFormatting>
  <conditionalFormatting sqref="AQ26">
    <cfRule type="containsErrors" dxfId="397" priority="16">
      <formula>ISERROR(AQ26)</formula>
    </cfRule>
  </conditionalFormatting>
  <conditionalFormatting sqref="AQ28">
    <cfRule type="containsErrors" dxfId="396" priority="15">
      <formula>ISERROR(AQ28)</formula>
    </cfRule>
  </conditionalFormatting>
  <conditionalFormatting sqref="AQ30">
    <cfRule type="containsErrors" dxfId="395" priority="14">
      <formula>ISERROR(AQ30)</formula>
    </cfRule>
  </conditionalFormatting>
  <conditionalFormatting sqref="AR25">
    <cfRule type="cellIs" dxfId="394" priority="13" operator="equal">
      <formula>0</formula>
    </cfRule>
  </conditionalFormatting>
  <conditionalFormatting sqref="AR27">
    <cfRule type="cellIs" dxfId="393" priority="12" operator="equal">
      <formula>0</formula>
    </cfRule>
  </conditionalFormatting>
  <conditionalFormatting sqref="AR29">
    <cfRule type="cellIs" dxfId="392" priority="11" operator="equal">
      <formula>0</formula>
    </cfRule>
  </conditionalFormatting>
  <conditionalFormatting sqref="AQ26">
    <cfRule type="containsErrors" dxfId="391" priority="10">
      <formula>ISERROR(AQ26)</formula>
    </cfRule>
  </conditionalFormatting>
  <conditionalFormatting sqref="AQ28">
    <cfRule type="containsErrors" dxfId="390" priority="9">
      <formula>ISERROR(AQ28)</formula>
    </cfRule>
  </conditionalFormatting>
  <conditionalFormatting sqref="AQ30">
    <cfRule type="containsErrors" dxfId="389" priority="8">
      <formula>ISERROR(AQ30)</formula>
    </cfRule>
  </conditionalFormatting>
  <conditionalFormatting sqref="F8:F201">
    <cfRule type="expression" dxfId="388" priority="54">
      <formula>$D8=0</formula>
    </cfRule>
  </conditionalFormatting>
  <conditionalFormatting sqref="AT10:AV15 AZ15:BB15">
    <cfRule type="cellIs" dxfId="387" priority="7" stopIfTrue="1" operator="lessThanOrEqual">
      <formula>0</formula>
    </cfRule>
  </conditionalFormatting>
  <conditionalFormatting sqref="AT18:AV22 AT26:AV30">
    <cfRule type="cellIs" dxfId="386" priority="6" stopIfTrue="1" operator="lessThanOrEqual">
      <formula>0</formula>
    </cfRule>
  </conditionalFormatting>
  <conditionalFormatting sqref="AY26:BB30 AY18:BB22">
    <cfRule type="cellIs" dxfId="385" priority="5" stopIfTrue="1" operator="lessThanOrEqual">
      <formula>0</formula>
    </cfRule>
  </conditionalFormatting>
  <conditionalFormatting sqref="AR32 AR34 AR36">
    <cfRule type="cellIs" dxfId="384" priority="4" operator="equal">
      <formula>0</formula>
    </cfRule>
  </conditionalFormatting>
  <conditionalFormatting sqref="AQ33 AQ35 AQ37">
    <cfRule type="containsErrors" dxfId="383" priority="3">
      <formula>ISERROR(AQ33)</formula>
    </cfRule>
  </conditionalFormatting>
  <conditionalFormatting sqref="A8:P65536">
    <cfRule type="expression" dxfId="382" priority="43" stopIfTrue="1">
      <formula>OR($C8&lt;-40,AND($C8=$Y8,$B8=$Y8))</formula>
    </cfRule>
  </conditionalFormatting>
  <conditionalFormatting sqref="AW15:AY15">
    <cfRule type="cellIs" dxfId="381" priority="2" stopIfTrue="1" operator="lessThanOrEqual">
      <formula>0</formula>
    </cfRule>
  </conditionalFormatting>
  <conditionalFormatting sqref="AW15:AY15">
    <cfRule type="cellIs" dxfId="38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6.85546875" customWidth="1"/>
    <col min="53" max="53" width="7.5703125" customWidth="1"/>
    <col min="54" max="54" width="8.42578125" customWidth="1"/>
    <col min="55" max="55" width="1.5703125" customWidth="1"/>
  </cols>
  <sheetData>
    <row r="1" spans="1:54" ht="18" customHeight="1" x14ac:dyDescent="0.2">
      <c r="B1" s="8" t="s">
        <v>2</v>
      </c>
      <c r="C1" s="265" t="s">
        <v>66</v>
      </c>
      <c r="D1" s="266"/>
      <c r="E1" s="266"/>
      <c r="F1" s="266"/>
      <c r="G1" s="266"/>
      <c r="H1" s="266"/>
      <c r="I1" s="266"/>
      <c r="J1" s="266"/>
      <c r="K1" s="266"/>
      <c r="L1" s="266"/>
      <c r="M1" s="266"/>
      <c r="N1" s="267"/>
      <c r="O1" s="16"/>
      <c r="P1" s="7"/>
      <c r="Q1" s="57" t="s">
        <v>21</v>
      </c>
    </row>
    <row r="2" spans="1:54" ht="18" customHeight="1" x14ac:dyDescent="0.2">
      <c r="B2" s="8" t="s">
        <v>3</v>
      </c>
      <c r="C2" s="265" t="s">
        <v>44</v>
      </c>
      <c r="D2" s="266"/>
      <c r="E2" s="266"/>
      <c r="F2" s="266"/>
      <c r="G2" s="266"/>
      <c r="H2" s="266"/>
      <c r="I2" s="266"/>
      <c r="J2" s="266"/>
      <c r="K2" s="266"/>
      <c r="L2" s="266"/>
      <c r="M2" s="266"/>
      <c r="N2" s="267"/>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40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82</v>
      </c>
    </row>
    <row r="8" spans="1:54" ht="12" customHeight="1" thickTop="1" x14ac:dyDescent="0.15">
      <c r="A8" s="5">
        <f t="shared" ref="A8:A71" si="0">IF(I8="A",25,IF(I8="B",25,IF(I8="C",25,IF(I8="D",15,IF(I8="E",10,0)))))</f>
        <v>0</v>
      </c>
      <c r="B8" s="5">
        <f t="shared" ref="B8:B71" si="1">IF(G8="I",20,IF(G8="II",20,IF(G8="III",20,IF(G8="IV",20,IF(G8="V",20,0)))))</f>
        <v>0</v>
      </c>
      <c r="C8" s="14">
        <f>C5</f>
        <v>40</v>
      </c>
      <c r="F8" s="258">
        <f>VLOOKUP(C8,Blad1!$A:$D,4,0)</f>
        <v>223</v>
      </c>
      <c r="G8" s="65" t="str">
        <f>IF(C8=30,"I",IF(C8=22,"II",IF(C8=16,"III",IF(C8=8,"IV",IF(C8=-30,"V","")))))</f>
        <v/>
      </c>
      <c r="H8" s="4" t="str">
        <f>IF(G8="I",$K8,IF(G8="II",$K8-SUM(H7:H$8),IF(G8="III",$K8-SUM(H7:H$8),IF(G8="IV",$K8-SUM(H7:H$8),IF(G8="V",1-SUM(H7:H$8)," ")))))</f>
        <v xml:space="preserve"> </v>
      </c>
      <c r="I8" s="66" t="str">
        <f>IF(C8=24,"A",IF(C8=14,"B",IF(C8=3,"C",IF(C8=-5,"D",IF(C8=-30,"E","")))))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223</v>
      </c>
      <c r="S8" s="12">
        <f t="shared" ref="S8:S71" si="4">C8</f>
        <v>40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40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39</v>
      </c>
      <c r="E9" s="56"/>
      <c r="F9" s="258">
        <f>VLOOKUP(C9,Blad1!$A:$D,4,0)</f>
        <v>222</v>
      </c>
      <c r="G9" s="65" t="str">
        <f t="shared" ref="G9:G72" si="17">IF(C9=30,"I",IF(C9=22,"II",IF(C9=16,"III",IF(C9=8,"IV",IF(C9=-30,"V","")))))</f>
        <v/>
      </c>
      <c r="H9" s="4" t="str">
        <f>IF(G9="I",$K9,IF(G9="II",$K9-SUM(H8:H$8),IF(G9="III",$K9-SUM(H8:H$8),IF(G9="IV",$K9-SUM(H8:H$8),IF(G9="V",1-SUM(H8:H$8)," ")))))</f>
        <v xml:space="preserve"> </v>
      </c>
      <c r="I9" s="66" t="str">
        <f t="shared" ref="I9:I72" si="18">IF(C9=24,"A",IF(C9=14,"B",IF(C9=3,"C",IF(C9=-5,"D",IF(C9=-30,"E","")))))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222</v>
      </c>
      <c r="S9" s="12">
        <f t="shared" si="4"/>
        <v>39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39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38</v>
      </c>
      <c r="E10" s="56"/>
      <c r="F10" s="258">
        <f>VLOOKUP(C10,Blad1!$A:$D,4,0)</f>
        <v>221</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221</v>
      </c>
      <c r="S10" s="12">
        <f t="shared" si="4"/>
        <v>38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38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30</v>
      </c>
      <c r="AT10" s="114">
        <f>AU10*AT$14</f>
        <v>0</v>
      </c>
      <c r="AU10" s="115">
        <f>AV10</f>
        <v>0</v>
      </c>
      <c r="AV10" s="118">
        <f>IF($U3=0,0,VLOOKUP("I",$G:$S,5,FALSE))</f>
        <v>0</v>
      </c>
    </row>
    <row r="11" spans="1:54" ht="12" customHeight="1" x14ac:dyDescent="0.15">
      <c r="A11" s="5">
        <f t="shared" si="0"/>
        <v>0</v>
      </c>
      <c r="B11" s="5">
        <f t="shared" si="1"/>
        <v>0</v>
      </c>
      <c r="C11" s="14">
        <f t="shared" si="16"/>
        <v>37</v>
      </c>
      <c r="E11" s="56"/>
      <c r="F11" s="258">
        <f>VLOOKUP(C11,Blad1!$A:$D,4,0)</f>
        <v>220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220</v>
      </c>
      <c r="S11" s="12">
        <f t="shared" si="4"/>
        <v>37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37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8</v>
      </c>
      <c r="AT11" s="114">
        <f>AU11*AT$14</f>
        <v>0</v>
      </c>
      <c r="AU11" s="115">
        <f>AV11-AV10</f>
        <v>0</v>
      </c>
      <c r="AV11" s="118">
        <f>IF($U4=0,0,VLOOKUP("IV",$G:$S,5,FALSE))</f>
        <v>0</v>
      </c>
    </row>
    <row r="12" spans="1:54" ht="12" customHeight="1" x14ac:dyDescent="0.15">
      <c r="A12" s="5">
        <f t="shared" si="0"/>
        <v>0</v>
      </c>
      <c r="B12" s="5">
        <f t="shared" si="1"/>
        <v>0</v>
      </c>
      <c r="C12" s="14">
        <f t="shared" si="16"/>
        <v>36</v>
      </c>
      <c r="E12" s="56"/>
      <c r="F12" s="258">
        <f>VLOOKUP(C12,Blad1!$A:$D,4,0)</f>
        <v>219</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219</v>
      </c>
      <c r="S12" s="12">
        <f t="shared" si="4"/>
        <v>36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36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-30</v>
      </c>
      <c r="AT12" s="114">
        <f>AU12*AT$14</f>
        <v>0</v>
      </c>
      <c r="AU12" s="115">
        <f>AV12-AV11</f>
        <v>0</v>
      </c>
      <c r="AV12" s="118">
        <f>IF($U5=0,0,VLOOKUP("V",$G:$S,5,FALSE))</f>
        <v>0</v>
      </c>
    </row>
    <row r="13" spans="1:54" ht="12" customHeight="1" x14ac:dyDescent="0.15">
      <c r="A13" s="5">
        <f t="shared" si="0"/>
        <v>0</v>
      </c>
      <c r="B13" s="5">
        <f t="shared" si="1"/>
        <v>0</v>
      </c>
      <c r="C13" s="14">
        <f t="shared" si="16"/>
        <v>35</v>
      </c>
      <c r="E13" s="56"/>
      <c r="F13" s="258">
        <f>VLOOKUP(C13,Blad1!$A:$D,4,0)</f>
        <v>218</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218</v>
      </c>
      <c r="S13" s="12">
        <f t="shared" si="4"/>
        <v>35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35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34</v>
      </c>
      <c r="E14" s="56"/>
      <c r="F14" s="258">
        <f>VLOOKUP(C14,Blad1!$A:$D,4,0)</f>
        <v>217</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217</v>
      </c>
      <c r="S14" s="12">
        <f t="shared" si="4"/>
        <v>34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34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33</v>
      </c>
      <c r="F15" s="258">
        <f>VLOOKUP(C15,Blad1!$A:$D,4,0)</f>
        <v>216</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216</v>
      </c>
      <c r="S15" s="12">
        <f t="shared" si="4"/>
        <v>33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33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32</v>
      </c>
      <c r="E16" s="56"/>
      <c r="F16" s="258">
        <f>VLOOKUP(C16,Blad1!$A:$D,4,0)</f>
        <v>215</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215</v>
      </c>
      <c r="S16" s="12">
        <f t="shared" si="4"/>
        <v>32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32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31</v>
      </c>
      <c r="F17" s="258">
        <f>VLOOKUP(C17,Blad1!$A:$D,4,0)</f>
        <v>214</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214</v>
      </c>
      <c r="S17" s="12">
        <f t="shared" si="4"/>
        <v>31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31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20</v>
      </c>
      <c r="C18" s="14">
        <f t="shared" si="16"/>
        <v>30</v>
      </c>
      <c r="E18" s="56"/>
      <c r="F18" s="258">
        <f>VLOOKUP(C18,Blad1!$A:$D,4,0)</f>
        <v>213</v>
      </c>
      <c r="G18" s="65" t="str">
        <f t="shared" si="17"/>
        <v>I</v>
      </c>
      <c r="H18" s="4">
        <f>IF(G18="I",$K18,IF(G18="II",$K18-SUM(H$8:H17),IF(G18="III",$K18-SUM(H$8:H17),IF(G18="IV",$K18-SUM(H$8:H17),IF(G18="V",1-SUM(H$8:H17)," ")))))</f>
        <v>0</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213</v>
      </c>
      <c r="S18" s="12">
        <f t="shared" si="4"/>
        <v>30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30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29</v>
      </c>
      <c r="F19" s="258">
        <f>VLOOKUP(C19,Blad1!$A:$D,4,0)</f>
        <v>212</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212</v>
      </c>
      <c r="S19" s="12">
        <f t="shared" si="4"/>
        <v>29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29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28</v>
      </c>
      <c r="F20" s="258">
        <f>VLOOKUP(C20,Blad1!$A:$D,4,0)</f>
        <v>211</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211</v>
      </c>
      <c r="S20" s="12">
        <f t="shared" si="4"/>
        <v>28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28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27</v>
      </c>
      <c r="E21" s="56"/>
      <c r="F21" s="258">
        <f>VLOOKUP(C21,Blad1!$A:$D,4,0)</f>
        <v>210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210</v>
      </c>
      <c r="S21" s="12">
        <f t="shared" si="4"/>
        <v>27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27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26</v>
      </c>
      <c r="E22" s="56"/>
      <c r="F22" s="258">
        <f>VLOOKUP(C22,Blad1!$A:$D,4,0)</f>
        <v>209</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209</v>
      </c>
      <c r="S22" s="12">
        <f t="shared" si="4"/>
        <v>26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26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25</v>
      </c>
      <c r="E23" s="56"/>
      <c r="F23" s="258">
        <f>VLOOKUP(C23,Blad1!$A:$D,4,0)</f>
        <v>208</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208</v>
      </c>
      <c r="S23" s="12">
        <f t="shared" si="4"/>
        <v>25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25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25</v>
      </c>
      <c r="B24" s="5">
        <f t="shared" si="1"/>
        <v>0</v>
      </c>
      <c r="C24" s="14">
        <f t="shared" si="16"/>
        <v>24</v>
      </c>
      <c r="F24" s="258">
        <f>VLOOKUP(C24,Blad1!$A:$D,4,0)</f>
        <v>206</v>
      </c>
      <c r="G24" s="65" t="str">
        <f t="shared" si="17"/>
        <v/>
      </c>
      <c r="H24" s="4" t="str">
        <f>IF(G24="I",$K24,IF(G24="II",$K24-SUM(H$8:H23),IF(G24="III",$K24-SUM(H$8:H23),IF(G24="IV",$K24-SUM(H$8:H23),IF(G24="V",1-SUM(H$8:H23)," ")))))</f>
        <v xml:space="preserve"> </v>
      </c>
      <c r="I24" s="66" t="str">
        <f t="shared" si="18"/>
        <v>A</v>
      </c>
      <c r="J24" s="43">
        <f>IF(I24="A",$K24,IF(I24="B",$K24-SUM(J$8:J23),IF(I24="C",$K24-SUM(J$8:J23),IF(I24="D",$K24-SUM(J$8:J23),IF(I24="E",1-SUM(J$8:J23)," ")))))</f>
        <v>0</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206</v>
      </c>
      <c r="S24" s="12">
        <f t="shared" si="4"/>
        <v>24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24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23</v>
      </c>
      <c r="E25" s="56"/>
      <c r="F25" s="258">
        <f>VLOOKUP(C25,Blad1!$A:$D,4,0)</f>
        <v>205</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205</v>
      </c>
      <c r="S25" s="12">
        <f t="shared" si="4"/>
        <v>23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23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20</v>
      </c>
      <c r="C26" s="14">
        <f t="shared" si="16"/>
        <v>22</v>
      </c>
      <c r="F26" s="258">
        <f>VLOOKUP(C26,Blad1!$A:$D,4,0)</f>
        <v>204</v>
      </c>
      <c r="G26" s="65" t="str">
        <f t="shared" si="17"/>
        <v>II</v>
      </c>
      <c r="H26" s="4">
        <f>IF(G26="I",$K26,IF(G26="II",$K26-SUM(H$8:H25),IF(G26="III",$K26-SUM(H$8:H25),IF(G26="IV",$K26-SUM(H$8:H25),IF(G26="V",1-SUM(H$8:H25)," ")))))</f>
        <v>0</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204</v>
      </c>
      <c r="S26" s="12">
        <f t="shared" si="4"/>
        <v>22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22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21</v>
      </c>
      <c r="F27" s="258">
        <f>VLOOKUP(C27,Blad1!$A:$D,4,0)</f>
        <v>203</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203</v>
      </c>
      <c r="S27" s="12">
        <f t="shared" si="4"/>
        <v>21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21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20</v>
      </c>
      <c r="F28" s="258">
        <f>VLOOKUP(C28,Blad1!$A:$D,4,0)</f>
        <v>201</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201</v>
      </c>
      <c r="S28" s="12">
        <f t="shared" si="4"/>
        <v>20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20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19</v>
      </c>
      <c r="F29" s="258">
        <f>VLOOKUP(C29,Blad1!$A:$D,4,0)</f>
        <v>200</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200</v>
      </c>
      <c r="S29" s="12">
        <f t="shared" si="4"/>
        <v>19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19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18</v>
      </c>
      <c r="E30" s="56"/>
      <c r="F30" s="258">
        <f>VLOOKUP(C30,Blad1!$A:$D,4,0)</f>
        <v>199</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199</v>
      </c>
      <c r="S30" s="12">
        <f t="shared" si="4"/>
        <v>18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18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17</v>
      </c>
      <c r="F31" s="258">
        <f>VLOOKUP(C31,Blad1!$A:$D,4,0)</f>
        <v>197</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197</v>
      </c>
      <c r="S31" s="12">
        <f t="shared" si="4"/>
        <v>17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17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20</v>
      </c>
      <c r="C32" s="14">
        <f t="shared" si="16"/>
        <v>16</v>
      </c>
      <c r="F32" s="258">
        <f>VLOOKUP(C32,Blad1!$A:$D,4,0)</f>
        <v>196</v>
      </c>
      <c r="G32" s="65" t="str">
        <f t="shared" si="17"/>
        <v>III</v>
      </c>
      <c r="H32" s="4">
        <f>IF(G32="I",$K32,IF(G32="II",$K32-SUM(H$8:H31),IF(G32="III",$K32-SUM(H$8:H31),IF(G32="IV",$K32-SUM(H$8:H31),IF(G32="V",1-SUM(H$8:H31)," ")))))</f>
        <v>0</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196</v>
      </c>
      <c r="S32" s="12">
        <f t="shared" si="4"/>
        <v>16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16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15</v>
      </c>
      <c r="F33" s="258">
        <f>VLOOKUP(C33,Blad1!$A:$D,4,0)</f>
        <v>195</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195</v>
      </c>
      <c r="S33" s="12">
        <f t="shared" si="4"/>
        <v>15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15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8" t="e">
        <f>VLOOKUP(AQ32,L8:Q275,6,FALSE)</f>
        <v>#N/A</v>
      </c>
      <c r="AR33" s="269"/>
      <c r="AS33" s="269"/>
      <c r="AT33" s="269"/>
      <c r="AU33" s="269"/>
      <c r="AV33" s="269"/>
      <c r="AW33" s="269"/>
      <c r="AX33" s="269"/>
      <c r="AY33" s="269"/>
      <c r="AZ33" s="269"/>
      <c r="BA33" s="269"/>
      <c r="BB33" s="270"/>
    </row>
    <row r="34" spans="1:54" ht="12" customHeight="1" x14ac:dyDescent="0.15">
      <c r="A34" s="5">
        <f t="shared" si="0"/>
        <v>25</v>
      </c>
      <c r="B34" s="5">
        <f t="shared" si="1"/>
        <v>0</v>
      </c>
      <c r="C34" s="14">
        <f t="shared" si="16"/>
        <v>14</v>
      </c>
      <c r="F34" s="258">
        <f>VLOOKUP(C34,Blad1!$A:$D,4,0)</f>
        <v>194</v>
      </c>
      <c r="G34" s="65" t="str">
        <f t="shared" si="17"/>
        <v/>
      </c>
      <c r="H34" s="4" t="str">
        <f>IF(G34="I",$K34,IF(G34="II",$K34-SUM(H$8:H33),IF(G34="III",$K34-SUM(H$8:H33),IF(G34="IV",$K34-SUM(H$8:H33),IF(G34="V",1-SUM(H$8:H33)," ")))))</f>
        <v xml:space="preserve"> </v>
      </c>
      <c r="I34" s="66" t="str">
        <f>IF(C34=24,"A",IF(C34=14,"B",IF(C34=3,"C",IF(C34=-5,"D",IF(C34=-30,"E","")))))</f>
        <v>B</v>
      </c>
      <c r="J34" s="43">
        <f>IF(I34="A",$K34,IF(I34="B",$K34-SUM(J$8:J33),IF(I34="C",$K34-SUM(J$8:J33),IF(I34="D",$K34-SUM(J$8:J33),IF(I34="E",1-SUM(J$8:J33)," ")))))</f>
        <v>0</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194</v>
      </c>
      <c r="S34" s="12">
        <f t="shared" si="4"/>
        <v>14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14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13</v>
      </c>
      <c r="F35" s="258">
        <f>VLOOKUP(C35,Blad1!$A:$D,4,0)</f>
        <v>193</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193</v>
      </c>
      <c r="S35" s="12">
        <f t="shared" si="4"/>
        <v>13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13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1" t="e">
        <f>VLOOKUP(AQ34,L8:Q275,6,FALSE)</f>
        <v>#N/A</v>
      </c>
      <c r="AR35" s="272"/>
      <c r="AS35" s="272"/>
      <c r="AT35" s="272"/>
      <c r="AU35" s="272"/>
      <c r="AV35" s="272"/>
      <c r="AW35" s="272"/>
      <c r="AX35" s="272"/>
      <c r="AY35" s="272"/>
      <c r="AZ35" s="272"/>
      <c r="BA35" s="272"/>
      <c r="BB35" s="273"/>
    </row>
    <row r="36" spans="1:54" ht="12" customHeight="1" x14ac:dyDescent="0.15">
      <c r="A36" s="5">
        <f t="shared" si="0"/>
        <v>0</v>
      </c>
      <c r="B36" s="5">
        <f t="shared" si="1"/>
        <v>0</v>
      </c>
      <c r="C36" s="14">
        <f t="shared" si="16"/>
        <v>12</v>
      </c>
      <c r="F36" s="258">
        <f>VLOOKUP(C36,Blad1!$A:$D,4,0)</f>
        <v>192</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192</v>
      </c>
      <c r="S36" s="12">
        <f t="shared" si="4"/>
        <v>12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12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11</v>
      </c>
      <c r="F37" s="258">
        <f>VLOOKUP(C37,Blad1!$A:$D,4,0)</f>
        <v>191</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191</v>
      </c>
      <c r="S37" s="12">
        <f t="shared" si="4"/>
        <v>11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11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2" t="e">
        <f>VLOOKUP(AQ36,L8:T275,6,FALSE)</f>
        <v>#N/A</v>
      </c>
      <c r="AR37" s="263"/>
      <c r="AS37" s="263"/>
      <c r="AT37" s="263"/>
      <c r="AU37" s="263"/>
      <c r="AV37" s="263"/>
      <c r="AW37" s="263"/>
      <c r="AX37" s="263"/>
      <c r="AY37" s="263"/>
      <c r="AZ37" s="263"/>
      <c r="BA37" s="263"/>
      <c r="BB37" s="264"/>
    </row>
    <row r="38" spans="1:54" ht="12" customHeight="1" thickTop="1" x14ac:dyDescent="0.15">
      <c r="A38" s="5">
        <f t="shared" si="0"/>
        <v>0</v>
      </c>
      <c r="B38" s="5">
        <f t="shared" si="1"/>
        <v>0</v>
      </c>
      <c r="C38" s="14">
        <f t="shared" si="16"/>
        <v>10</v>
      </c>
      <c r="F38" s="258">
        <f>VLOOKUP(C38,Blad1!$A:$D,4,0)</f>
        <v>190</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190</v>
      </c>
      <c r="S38" s="12">
        <f t="shared" si="4"/>
        <v>10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10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9</v>
      </c>
      <c r="F39" s="258">
        <f>VLOOKUP(C39,Blad1!$A:$D,4,0)</f>
        <v>188</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188</v>
      </c>
      <c r="S39" s="12">
        <f t="shared" si="4"/>
        <v>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20</v>
      </c>
      <c r="C40" s="14">
        <f t="shared" si="16"/>
        <v>8</v>
      </c>
      <c r="F40" s="258">
        <f>VLOOKUP(C40,Blad1!$A:$D,4,0)</f>
        <v>187</v>
      </c>
      <c r="G40" s="65" t="str">
        <f t="shared" si="17"/>
        <v>IV</v>
      </c>
      <c r="H40" s="4">
        <f>IF(G40="I",$K40,IF(G40="II",$K40-SUM(H$8:H39),IF(G40="III",$K40-SUM(H$8:H39),IF(G40="IV",$K40-SUM(H$8:H39),IF(G40="V",1-SUM(H$8:H39)," ")))))</f>
        <v>0</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187</v>
      </c>
      <c r="S40" s="12">
        <f t="shared" si="4"/>
        <v>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7</v>
      </c>
      <c r="F41" s="258">
        <f>VLOOKUP(C41,Blad1!$A:$D,4,0)</f>
        <v>186</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186</v>
      </c>
      <c r="S41" s="12">
        <f t="shared" si="4"/>
        <v>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6</v>
      </c>
      <c r="F42" s="258">
        <f>VLOOKUP(C42,Blad1!$A:$D,4,0)</f>
        <v>185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185</v>
      </c>
      <c r="S42" s="12">
        <f t="shared" si="4"/>
        <v>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5</v>
      </c>
      <c r="F43" s="258">
        <f>VLOOKUP(C43,Blad1!$A:$D,4,0)</f>
        <v>184</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184</v>
      </c>
      <c r="S43" s="12">
        <f t="shared" si="4"/>
        <v>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4</v>
      </c>
      <c r="F44" s="258">
        <f>VLOOKUP(C44,Blad1!$A:$D,4,0)</f>
        <v>183</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183</v>
      </c>
      <c r="S44" s="12">
        <f t="shared" si="4"/>
        <v>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25</v>
      </c>
      <c r="B45" s="5">
        <f t="shared" si="1"/>
        <v>0</v>
      </c>
      <c r="C45" s="14">
        <f t="shared" si="16"/>
        <v>3</v>
      </c>
      <c r="F45" s="258">
        <f>VLOOKUP(C45,Blad1!$A:$D,4,0)</f>
        <v>182</v>
      </c>
      <c r="G45" s="65" t="str">
        <f t="shared" si="17"/>
        <v/>
      </c>
      <c r="H45" s="4" t="str">
        <f>IF(G45="I",$K45,IF(G45="II",$K45-SUM(H$8:H44),IF(G45="III",$K45-SUM(H$8:H44),IF(G45="IV",$K45-SUM(H$8:H44),IF(G45="V",1-SUM(H$8:H44)," ")))))</f>
        <v xml:space="preserve"> </v>
      </c>
      <c r="I45" s="66" t="str">
        <f t="shared" si="18"/>
        <v>C</v>
      </c>
      <c r="J45" s="43">
        <f>IF(I45="A",$K45,IF(I45="B",$K45-SUM(J$8:J44),IF(I45="C",$K45-SUM(J$8:J44),IF(I45="D",$K45-SUM(J$8:J44),IF(I45="E",1-SUM(J$8:J44)," ")))))</f>
        <v>0</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182</v>
      </c>
      <c r="S45" s="12">
        <f t="shared" si="4"/>
        <v>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2</v>
      </c>
      <c r="F46" s="258">
        <f>VLOOKUP(C46,Blad1!$A:$D,4,0)</f>
        <v>181</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181</v>
      </c>
      <c r="S46" s="12">
        <f t="shared" si="4"/>
        <v>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1</v>
      </c>
      <c r="F47" s="258">
        <f>VLOOKUP(C47,Blad1!$A:$D,4,0)</f>
        <v>180</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180</v>
      </c>
      <c r="S47" s="12">
        <f t="shared" si="4"/>
        <v>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0</v>
      </c>
      <c r="F48" s="258">
        <f>VLOOKUP(C48,Blad1!$A:$D,4,0)</f>
        <v>179</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179</v>
      </c>
      <c r="S48" s="12">
        <f t="shared" si="4"/>
        <v>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-1</v>
      </c>
      <c r="F49" s="258">
        <f>VLOOKUP(C49,Blad1!$A:$D,4,0)</f>
        <v>178</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178</v>
      </c>
      <c r="S49" s="12">
        <f t="shared" si="4"/>
        <v>-1</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-1</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v>
      </c>
      <c r="F50" s="258">
        <f>VLOOKUP(C50,Blad1!$A:$D,4,0)</f>
        <v>177</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177</v>
      </c>
      <c r="S50" s="12">
        <f t="shared" si="4"/>
        <v>-2</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-3</v>
      </c>
      <c r="F51" s="258">
        <f>VLOOKUP(C51,Blad1!$A:$D,4,0)</f>
        <v>176</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176</v>
      </c>
      <c r="S51" s="12">
        <f t="shared" si="4"/>
        <v>-3</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-3</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v>
      </c>
      <c r="F52" s="258">
        <f>VLOOKUP(C52,Blad1!$A:$D,4,0)</f>
        <v>174</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174</v>
      </c>
      <c r="S52" s="12">
        <f t="shared" si="4"/>
        <v>-4</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15</v>
      </c>
      <c r="B53" s="5">
        <f t="shared" si="1"/>
        <v>0</v>
      </c>
      <c r="C53" s="14">
        <f t="shared" si="16"/>
        <v>-5</v>
      </c>
      <c r="F53" s="258">
        <f>VLOOKUP(C53,Blad1!$A:$D,4,0)</f>
        <v>173</v>
      </c>
      <c r="G53" s="65" t="str">
        <f t="shared" si="17"/>
        <v/>
      </c>
      <c r="H53" s="4" t="str">
        <f>IF(G53="I",$K53,IF(G53="II",$K53-SUM(H$8:H52),IF(G53="III",$K53-SUM(H$8:H52),IF(G53="IV",$K53-SUM(H$8:H52),IF(G53="V",1-SUM(H$8:H52)," ")))))</f>
        <v xml:space="preserve"> </v>
      </c>
      <c r="I53" s="66" t="str">
        <f t="shared" si="18"/>
        <v>D</v>
      </c>
      <c r="J53" s="43">
        <f>IF(I53="A",$K53,IF(I53="B",$K53-SUM(J$8:J52),IF(I53="C",$K53-SUM(J$8:J52),IF(I53="D",$K53-SUM(J$8:J52),IF(I53="E",1-SUM(J$8:J52)," ")))))</f>
        <v>0</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173</v>
      </c>
      <c r="S53" s="12">
        <f t="shared" si="4"/>
        <v>-5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-6</v>
      </c>
      <c r="F54" s="258">
        <f>VLOOKUP(C54,Blad1!$A:$D,4,0)</f>
        <v>172</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172</v>
      </c>
      <c r="S54" s="12">
        <f t="shared" si="4"/>
        <v>-6</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-6</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-7</v>
      </c>
      <c r="F55" s="258">
        <f>VLOOKUP(C55,Blad1!$A:$D,4,0)</f>
        <v>171</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171</v>
      </c>
      <c r="S55" s="12">
        <f t="shared" si="4"/>
        <v>-7</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-7</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-8</v>
      </c>
      <c r="F56" s="258">
        <f>VLOOKUP(C56,Blad1!$A:$D,4,0)</f>
        <v>170</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170</v>
      </c>
      <c r="S56" s="12">
        <f t="shared" si="4"/>
        <v>-8</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-8</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-9</v>
      </c>
      <c r="F57" s="258">
        <f>VLOOKUP(C57,Blad1!$A:$D,4,0)</f>
        <v>169</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169</v>
      </c>
      <c r="S57" s="12">
        <f t="shared" si="4"/>
        <v>-9</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-9</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-10</v>
      </c>
      <c r="F58" s="258">
        <f>VLOOKUP(C58,Blad1!$A:$D,4,0)</f>
        <v>168</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168</v>
      </c>
      <c r="S58" s="12">
        <f t="shared" si="4"/>
        <v>-10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-10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-11</v>
      </c>
      <c r="F59" s="258">
        <f>VLOOKUP(C59,Blad1!$A:$D,4,0)</f>
        <v>167</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167</v>
      </c>
      <c r="S59" s="12">
        <f t="shared" si="4"/>
        <v>-11</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-11</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-12</v>
      </c>
      <c r="F60" s="258">
        <f>VLOOKUP(C60,Blad1!$A:$D,4,0)</f>
        <v>166</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166</v>
      </c>
      <c r="S60" s="12">
        <f t="shared" si="4"/>
        <v>-12</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-12</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-13</v>
      </c>
      <c r="F61" s="258">
        <f>VLOOKUP(C61,Blad1!$A:$D,4,0)</f>
        <v>165</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165</v>
      </c>
      <c r="S61" s="12">
        <f t="shared" si="4"/>
        <v>-13</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-13</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-14</v>
      </c>
      <c r="F62" s="258">
        <f>VLOOKUP(C62,Blad1!$A:$D,4,0)</f>
        <v>164</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164</v>
      </c>
      <c r="S62" s="12">
        <f t="shared" si="4"/>
        <v>-14</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-14</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8">
        <f>VLOOKUP(C63,Blad1!$A:$D,4,0)</f>
        <v>163</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163</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-16</v>
      </c>
      <c r="F64" s="258">
        <f>VLOOKUP(C64,Blad1!$A:$D,4,0)</f>
        <v>162</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162</v>
      </c>
      <c r="S64" s="12">
        <f t="shared" si="4"/>
        <v>-16</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-16</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-17</v>
      </c>
      <c r="F65" s="258">
        <f>VLOOKUP(C65,Blad1!$A:$D,4,0)</f>
        <v>161</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161</v>
      </c>
      <c r="S65" s="12">
        <f t="shared" si="4"/>
        <v>-17</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-17</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-18</v>
      </c>
      <c r="F66" s="258">
        <f>VLOOKUP(C66,Blad1!$A:$D,4,0)</f>
        <v>160</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160</v>
      </c>
      <c r="S66" s="12">
        <f t="shared" si="4"/>
        <v>-18</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-18</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-19</v>
      </c>
      <c r="F67" s="258">
        <f>VLOOKUP(C67,Blad1!$A:$D,4,0)</f>
        <v>159</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159</v>
      </c>
      <c r="S67" s="12">
        <f t="shared" si="4"/>
        <v>-19</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-19</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-20</v>
      </c>
      <c r="F68" s="258">
        <f>VLOOKUP(C68,Blad1!$A:$D,4,0)</f>
        <v>158</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158</v>
      </c>
      <c r="S68" s="12">
        <f t="shared" si="4"/>
        <v>-20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-20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-21</v>
      </c>
      <c r="F69" s="258">
        <f>VLOOKUP(C69,Blad1!$A:$D,4,0)</f>
        <v>157</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157</v>
      </c>
      <c r="S69" s="12">
        <f t="shared" si="4"/>
        <v>-21</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-21</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-22</v>
      </c>
      <c r="F70" s="258">
        <f>VLOOKUP(C70,Blad1!$A:$D,4,0)</f>
        <v>156</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156</v>
      </c>
      <c r="S70" s="12">
        <f t="shared" si="4"/>
        <v>-22</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-22</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-23</v>
      </c>
      <c r="F71" s="258">
        <f>VLOOKUP(C71,Blad1!$A:$D,4,0)</f>
        <v>155</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155</v>
      </c>
      <c r="S71" s="12">
        <f t="shared" si="4"/>
        <v>-23</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-23</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-24</v>
      </c>
      <c r="F72" s="258">
        <f>VLOOKUP(C72,Blad1!$A:$D,4,0)</f>
        <v>154</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154</v>
      </c>
      <c r="S72" s="12">
        <f t="shared" ref="S72:S135" si="28">C72</f>
        <v>-24</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-24</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258">
        <f>VLOOKUP(C73,Blad1!$A:$D,4,0)</f>
        <v>153</v>
      </c>
      <c r="G73" s="65" t="str">
        <f t="shared" ref="G73:G100" si="41">IF(C73=30,"I",IF(C73=22,"II",IF(C73=16,"III",IF(C73=8,"IV",IF(C73=-30,"V","")))))</f>
        <v/>
      </c>
      <c r="H73" s="4" t="str">
        <f>IF(G73="I",$K73,IF(G73="II",$K73-SUM(H$8:H72),IF(G73="III",$K73-SUM(H$8:H72),IF(G73="IV",$K73-SUM(H$8:H72),IF(G73="V",1-SUM(H$8:H72)," ")))))</f>
        <v xml:space="preserve"> </v>
      </c>
      <c r="I73" s="66" t="str">
        <f t="shared" ref="I73:I109" si="42">IF(C73=24,"A",IF(C73=14,"B",IF(C73=3,"C",IF(C73=-5,"D",IF(C73=-30,"E","")))))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153</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-26</v>
      </c>
      <c r="F74" s="258">
        <f>VLOOKUP(C74,Blad1!$A:$D,4,0)</f>
        <v>152</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152</v>
      </c>
      <c r="S74" s="12">
        <f t="shared" si="28"/>
        <v>-26</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-26</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-27</v>
      </c>
      <c r="F75" s="258">
        <f>VLOOKUP(C75,Blad1!$A:$D,4,0)</f>
        <v>151</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151</v>
      </c>
      <c r="S75" s="12">
        <f t="shared" si="28"/>
        <v>-27</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-27</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-28</v>
      </c>
      <c r="F76" s="258">
        <f>VLOOKUP(C76,Blad1!$A:$D,4,0)</f>
        <v>150</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150</v>
      </c>
      <c r="S76" s="12">
        <f t="shared" si="28"/>
        <v>-28</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-28</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-29</v>
      </c>
      <c r="F77" s="258">
        <f>VLOOKUP(C77,Blad1!$A:$D,4,0)</f>
        <v>149</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149</v>
      </c>
      <c r="S77" s="12">
        <f t="shared" si="28"/>
        <v>-29</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-29</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10</v>
      </c>
      <c r="B78" s="5">
        <f t="shared" si="25"/>
        <v>20</v>
      </c>
      <c r="C78" s="14">
        <f t="shared" si="40"/>
        <v>-30</v>
      </c>
      <c r="F78" s="258">
        <f>VLOOKUP(C78,Blad1!$A:$D,4,0)</f>
        <v>148</v>
      </c>
      <c r="G78" s="65" t="str">
        <f t="shared" si="41"/>
        <v>V</v>
      </c>
      <c r="H78" s="4">
        <f>IF(G78="I",$K78,IF(G78="II",$K78-SUM(H$8:H77),IF(G78="III",$K78-SUM(H$8:H77),IF(G78="IV",$K78-SUM(H$8:H77),IF(G78="V",1-SUM(H$8:H77)," ")))))</f>
        <v>1</v>
      </c>
      <c r="I78" s="66" t="str">
        <f t="shared" si="42"/>
        <v>E</v>
      </c>
      <c r="J78" s="43">
        <f>IF(I78="A",$K78,IF(I78="B",$K78-SUM(J$8:J77),IF(I78="C",$K78-SUM(J$8:J77),IF(I78="D",$K78-SUM(J$8:J77),IF(I78="E",1-SUM(J$8:J77)," ")))))</f>
        <v>1</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148</v>
      </c>
      <c r="S78" s="12">
        <f t="shared" si="28"/>
        <v>-30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-30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-31</v>
      </c>
      <c r="F79" s="258">
        <f>VLOOKUP(C79,Blad1!$A:$D,4,0)</f>
        <v>147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147</v>
      </c>
      <c r="S79" s="12">
        <f t="shared" si="28"/>
        <v>-31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-31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-32</v>
      </c>
      <c r="F80" s="258">
        <f>VLOOKUP(C80,Blad1!$A:$D,4,0)</f>
        <v>146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146</v>
      </c>
      <c r="S80" s="12">
        <f t="shared" si="28"/>
        <v>-32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-32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-33</v>
      </c>
      <c r="F81" s="258">
        <f>VLOOKUP(C81,Blad1!$A:$D,4,0)</f>
        <v>145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145</v>
      </c>
      <c r="S81" s="12">
        <f t="shared" si="28"/>
        <v>-33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-34</v>
      </c>
      <c r="F82" s="258">
        <f>VLOOKUP(C82,Blad1!$A:$D,4,0)</f>
        <v>144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144</v>
      </c>
      <c r="S82" s="12">
        <f t="shared" si="28"/>
        <v>-34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-34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-35</v>
      </c>
      <c r="F83" s="258">
        <f>VLOOKUP(C83,Blad1!$A:$D,4,0)</f>
        <v>143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143</v>
      </c>
      <c r="S83" s="12">
        <f t="shared" si="28"/>
        <v>-35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-35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-36</v>
      </c>
      <c r="F84" s="258">
        <f>VLOOKUP(C84,Blad1!$A:$D,4,0)</f>
        <v>142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142</v>
      </c>
      <c r="S84" s="12">
        <f t="shared" si="28"/>
        <v>-36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-36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-37</v>
      </c>
      <c r="F85" s="258">
        <f>VLOOKUP(C85,Blad1!$A:$D,4,0)</f>
        <v>141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141</v>
      </c>
      <c r="S85" s="12">
        <f t="shared" si="28"/>
        <v>-37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-37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-38</v>
      </c>
      <c r="F86" s="258">
        <f>VLOOKUP(C86,Blad1!$A:$D,4,0)</f>
        <v>140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140</v>
      </c>
      <c r="S86" s="12">
        <f t="shared" si="28"/>
        <v>-38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-38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-39</v>
      </c>
      <c r="F87" s="258">
        <f>VLOOKUP(C87,Blad1!$A:$D,4,0)</f>
        <v>139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139</v>
      </c>
      <c r="S87" s="12">
        <f t="shared" si="28"/>
        <v>-39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-39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-40</v>
      </c>
      <c r="F88" s="258">
        <f>VLOOKUP(C88,Blad1!$A:$D,4,0)</f>
        <v>138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138</v>
      </c>
      <c r="S88" s="12">
        <f t="shared" si="28"/>
        <v>-40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-40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-41</v>
      </c>
      <c r="F89" s="258">
        <f>VLOOKUP(C89,Blad1!$A:$D,4,0)</f>
        <v>137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137</v>
      </c>
      <c r="S89" s="12">
        <f t="shared" si="28"/>
        <v>-41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-41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-42</v>
      </c>
      <c r="F90" s="258">
        <f>VLOOKUP(C90,Blad1!$A:$D,4,0)</f>
        <v>136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136</v>
      </c>
      <c r="S90" s="12">
        <f t="shared" si="28"/>
        <v>-42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-42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-43</v>
      </c>
      <c r="F91" s="258">
        <f>VLOOKUP(C91,Blad1!$A:$D,4,0)</f>
        <v>135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135</v>
      </c>
      <c r="S91" s="12">
        <f t="shared" si="28"/>
        <v>-43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-43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-44</v>
      </c>
      <c r="F92" s="120">
        <f>VLOOKUP(C92,Blad1!$A:$D,4,0)</f>
        <v>134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134</v>
      </c>
      <c r="S92" s="12">
        <f t="shared" si="28"/>
        <v>-44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-44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-45</v>
      </c>
      <c r="F93" s="120">
        <f>VLOOKUP(C93,Blad1!$A:$D,4,0)</f>
        <v>133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133</v>
      </c>
      <c r="S93" s="12">
        <f t="shared" si="28"/>
        <v>-45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-45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-46</v>
      </c>
      <c r="F94" s="120">
        <f>VLOOKUP(C94,Blad1!$A:$D,4,0)</f>
        <v>132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132</v>
      </c>
      <c r="S94" s="12">
        <f t="shared" si="28"/>
        <v>-46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-47</v>
      </c>
      <c r="F95" s="120">
        <f>VLOOKUP(C95,Blad1!$A:$D,4,0)</f>
        <v>131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131</v>
      </c>
      <c r="S95" s="12">
        <f t="shared" si="28"/>
        <v>-47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-47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-48</v>
      </c>
      <c r="F96" s="120">
        <f>VLOOKUP(C96,Blad1!$A:$D,4,0)</f>
        <v>130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130</v>
      </c>
      <c r="S96" s="12">
        <f t="shared" si="28"/>
        <v>-48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-48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-49</v>
      </c>
      <c r="F97" s="120">
        <f>VLOOKUP(C97,Blad1!$A:$D,4,0)</f>
        <v>129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129</v>
      </c>
      <c r="S97" s="12">
        <f t="shared" si="28"/>
        <v>-49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-49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-50</v>
      </c>
      <c r="F98" s="120">
        <f>VLOOKUP(C98,Blad1!$A:$D,4,0)</f>
        <v>128</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128</v>
      </c>
      <c r="S98" s="12">
        <f t="shared" si="28"/>
        <v>-50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-50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-51</v>
      </c>
      <c r="F99" s="120">
        <f>VLOOKUP(C99,Blad1!$A:$D,4,0)</f>
        <v>127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127</v>
      </c>
      <c r="S99" s="12">
        <f t="shared" si="28"/>
        <v>-51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-51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-52</v>
      </c>
      <c r="F100" s="120">
        <f>VLOOKUP(C100,Blad1!$A:$D,4,0)</f>
        <v>126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126</v>
      </c>
      <c r="S100" s="12">
        <f t="shared" si="28"/>
        <v>-52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-52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-53</v>
      </c>
      <c r="F101" s="120">
        <f>VLOOKUP(C101,Blad1!$A:$D,4,0)</f>
        <v>125</v>
      </c>
      <c r="G101" s="65" t="str">
        <f t="shared" ref="G101:G111" si="45">IF(C101=28,"I",IF(C101=18,"II",IF(C101=10,"III",IF(C101=0,"IV",IF(C101=-30,"V","")))))</f>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125</v>
      </c>
      <c r="S101" s="12">
        <f t="shared" si="28"/>
        <v>-53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-53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-54</v>
      </c>
      <c r="F102" s="120">
        <f>VLOOKUP(C102,Blad1!$A:$D,4,0)</f>
        <v>124</v>
      </c>
      <c r="G102" s="65" t="str">
        <f t="shared" si="45"/>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124</v>
      </c>
      <c r="S102" s="12">
        <f t="shared" si="28"/>
        <v>-54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-54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-55</v>
      </c>
      <c r="F103" s="120">
        <f>VLOOKUP(C103,Blad1!$A:$D,4,0)</f>
        <v>123</v>
      </c>
      <c r="G103" s="65" t="str">
        <f t="shared" si="45"/>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123</v>
      </c>
      <c r="S103" s="12">
        <f t="shared" si="28"/>
        <v>-55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-56</v>
      </c>
      <c r="F104" s="120">
        <f>VLOOKUP(C104,Blad1!$A:$D,4,0)</f>
        <v>122</v>
      </c>
      <c r="G104" s="65" t="str">
        <f t="shared" si="45"/>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122</v>
      </c>
      <c r="S104" s="12">
        <f t="shared" si="28"/>
        <v>-56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-56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-57</v>
      </c>
      <c r="F105" s="120">
        <f>VLOOKUP(C105,Blad1!$A:$D,4,0)</f>
        <v>121</v>
      </c>
      <c r="G105" s="65" t="str">
        <f t="shared" si="45"/>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121</v>
      </c>
      <c r="S105" s="12">
        <f t="shared" si="28"/>
        <v>-57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-57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-58</v>
      </c>
      <c r="F106" s="120">
        <f>VLOOKUP(C106,Blad1!$A:$D,4,0)</f>
        <v>120</v>
      </c>
      <c r="G106" s="65" t="str">
        <f t="shared" si="45"/>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120</v>
      </c>
      <c r="S106" s="12">
        <f t="shared" si="28"/>
        <v>-58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-58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-59</v>
      </c>
      <c r="F107" s="120">
        <f>VLOOKUP(C107,Blad1!$A:$D,4,0)</f>
        <v>119</v>
      </c>
      <c r="G107" s="65" t="str">
        <f t="shared" si="45"/>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119</v>
      </c>
      <c r="S107" s="12">
        <f t="shared" si="28"/>
        <v>-59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-59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-60</v>
      </c>
      <c r="F108" s="120">
        <f>VLOOKUP(C108,Blad1!$A:$D,4,0)</f>
        <v>118</v>
      </c>
      <c r="G108" s="65" t="str">
        <f t="shared" si="45"/>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118</v>
      </c>
      <c r="S108" s="12">
        <f t="shared" si="28"/>
        <v>-60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-60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-61</v>
      </c>
      <c r="F109" s="120">
        <f>VLOOKUP(C109,Blad1!$A:$D,4,0)</f>
        <v>117</v>
      </c>
      <c r="G109" s="65" t="str">
        <f t="shared" si="45"/>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117</v>
      </c>
      <c r="S109" s="12">
        <f t="shared" si="28"/>
        <v>-61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-61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-62</v>
      </c>
      <c r="F110" s="120">
        <f>VLOOKUP(C110,Blad1!$A:$D,4,0)</f>
        <v>116</v>
      </c>
      <c r="G110" s="65" t="str">
        <f t="shared" si="45"/>
        <v/>
      </c>
      <c r="H110" s="4" t="str">
        <f>IF(G110="I",$K110,IF(G110="II",$K110-SUM(H$8:H109),IF(G110="III",$K110-SUM(H$8:H109),IF(G110="IV",$K110-SUM(H$8:H109),IF(G110="V",1-SUM(H$8:H109)," ")))))</f>
        <v xml:space="preserve"> </v>
      </c>
      <c r="I110" s="66" t="str">
        <f t="shared" ref="I110:I117" si="46">IF(C110=9,"A",IF(C110=-2,"B",IF(C110=-13,"C",IF(C110=-22,"D",IF(C110=-50,"E","")))))</f>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116</v>
      </c>
      <c r="S110" s="12">
        <f t="shared" si="28"/>
        <v>-62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-62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-63</v>
      </c>
      <c r="F111" s="120">
        <f>VLOOKUP(C111,Blad1!$A:$D,4,0)</f>
        <v>115</v>
      </c>
      <c r="G111" s="65" t="str">
        <f t="shared" si="45"/>
        <v/>
      </c>
      <c r="H111" s="4" t="str">
        <f>IF(G111="I",$K111,IF(G111="II",$K111-SUM(H$8:H110),IF(G111="III",$K111-SUM(H$8:H110),IF(G111="IV",$K111-SUM(H$8:H110),IF(G111="V",1-SUM(H$8:H110)," ")))))</f>
        <v xml:space="preserve"> </v>
      </c>
      <c r="I111" s="66" t="str">
        <f t="shared" si="46"/>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115</v>
      </c>
      <c r="S111" s="12">
        <f t="shared" si="28"/>
        <v>-63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-63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-64</v>
      </c>
      <c r="F112" s="120">
        <f>VLOOKUP(C112,Blad1!$A:$D,4,0)</f>
        <v>114</v>
      </c>
      <c r="G112" s="65" t="str">
        <f t="shared" ref="G112:G160" si="47">IF(C112=12,"I",IF(C112=2,"II",IF(C112=-6,"III",IF(C112=-16,"IV",IF(C112=-50,"V","")))))</f>
        <v/>
      </c>
      <c r="H112" s="4" t="str">
        <f>IF(G112="I",$K112,IF(G112="II",$K112-SUM(H$8:H111),IF(G112="III",$K112-SUM(H$8:H111),IF(G112="IV",$K112-SUM(H$8:H111),IF(G112="V",1-SUM(H$8:H111)," ")))))</f>
        <v xml:space="preserve"> </v>
      </c>
      <c r="I112" s="66" t="str">
        <f t="shared" si="46"/>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114</v>
      </c>
      <c r="S112" s="12">
        <f t="shared" si="28"/>
        <v>-64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-64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-65</v>
      </c>
      <c r="F113" s="120">
        <f>VLOOKUP(C113,Blad1!$A:$D,4,0)</f>
        <v>113</v>
      </c>
      <c r="G113" s="65" t="str">
        <f t="shared" si="47"/>
        <v/>
      </c>
      <c r="H113" s="4" t="str">
        <f>IF(G113="I",$K113,IF(G113="II",$K113-SUM(H$8:H112),IF(G113="III",$K113-SUM(H$8:H112),IF(G113="IV",$K113-SUM(H$8:H112),IF(G113="V",1-SUM(H$8:H112)," ")))))</f>
        <v xml:space="preserve"> </v>
      </c>
      <c r="I113" s="66" t="str">
        <f t="shared" si="46"/>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113</v>
      </c>
      <c r="S113" s="12">
        <f t="shared" si="28"/>
        <v>-65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-65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-66</v>
      </c>
      <c r="F114" s="120">
        <f>VLOOKUP(C114,Blad1!$A:$D,4,0)</f>
        <v>112</v>
      </c>
      <c r="G114" s="65" t="str">
        <f t="shared" si="47"/>
        <v/>
      </c>
      <c r="H114" s="4" t="str">
        <f>IF(G114="I",$K114,IF(G114="II",$K114-SUM(H$8:H113),IF(G114="III",$K114-SUM(H$8:H113),IF(G114="IV",$K114-SUM(H$8:H113),IF(G114="V",1-SUM(H$8:H113)," ")))))</f>
        <v xml:space="preserve"> </v>
      </c>
      <c r="I114" s="66" t="str">
        <f t="shared" si="46"/>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112</v>
      </c>
      <c r="S114" s="12">
        <f t="shared" si="28"/>
        <v>-66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-66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-67</v>
      </c>
      <c r="F115" s="120">
        <f>VLOOKUP(C115,Blad1!$A:$C,3,0)</f>
        <v>114</v>
      </c>
      <c r="G115" s="65" t="str">
        <f t="shared" si="47"/>
        <v/>
      </c>
      <c r="H115" s="4" t="str">
        <f>IF(G115="I",$K115,IF(G115="II",$K115-SUM(H$8:H114),IF(G115="III",$K115-SUM(H$8:H114),IF(G115="IV",$K115-SUM(H$8:H114),IF(G115="V",1-SUM(H$8:H114)," ")))))</f>
        <v xml:space="preserve"> </v>
      </c>
      <c r="I115" s="66" t="str">
        <f t="shared" si="46"/>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114</v>
      </c>
      <c r="S115" s="12">
        <f t="shared" si="28"/>
        <v>-67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-67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-68</v>
      </c>
      <c r="F116" s="120">
        <f>VLOOKUP(C116,Blad1!$A:$C,3,0)</f>
        <v>113</v>
      </c>
      <c r="G116" s="65" t="str">
        <f t="shared" si="47"/>
        <v/>
      </c>
      <c r="H116" s="4" t="str">
        <f>IF(G116="I",$K116,IF(G116="II",$K116-SUM(H$8:H115),IF(G116="III",$K116-SUM(H$8:H115),IF(G116="IV",$K116-SUM(H$8:H115),IF(G116="V",1-SUM(H$8:H115)," ")))))</f>
        <v xml:space="preserve"> </v>
      </c>
      <c r="I116" s="66" t="str">
        <f t="shared" si="46"/>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113</v>
      </c>
      <c r="S116" s="12">
        <f t="shared" si="28"/>
        <v>-68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-68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-69</v>
      </c>
      <c r="F117" s="120">
        <f>VLOOKUP(C117,Blad1!$A:$C,3,0)</f>
        <v>112</v>
      </c>
      <c r="G117" s="65" t="str">
        <f t="shared" si="47"/>
        <v/>
      </c>
      <c r="H117" s="4" t="str">
        <f>IF(G117="I",$K117,IF(G117="II",$K117-SUM(H$8:H116),IF(G117="III",$K117-SUM(H$8:H116),IF(G117="IV",$K117-SUM(H$8:H116),IF(G117="V",1-SUM(H$8:H116)," ")))))</f>
        <v xml:space="preserve"> </v>
      </c>
      <c r="I117" s="66" t="str">
        <f t="shared" si="46"/>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112</v>
      </c>
      <c r="S117" s="12">
        <f t="shared" si="28"/>
        <v>-69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-69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-70</v>
      </c>
      <c r="F118" s="120">
        <f>VLOOKUP(C118,Blad1!$A:$C,3,0)</f>
        <v>111</v>
      </c>
      <c r="G118" s="65" t="str">
        <f t="shared" si="47"/>
        <v/>
      </c>
      <c r="H118" s="4" t="str">
        <f>IF(G118="I",$K118,IF(G118="II",$K118-SUM(H$8:H117),IF(G118="III",$K118-SUM(H$8:H117),IF(G118="IV",$K118-SUM(H$8:H117),IF(G118="V",1-SUM(H$8:H117)," ")))))</f>
        <v xml:space="preserve"> </v>
      </c>
      <c r="I118" s="66" t="str">
        <f>IF(C118=9,"A",IF(C118=-2,"B",IF(C118=-13,"C",IF(C118=-22,"D",IF(C118=-50,"E","")))))</f>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111</v>
      </c>
      <c r="S118" s="12">
        <f t="shared" si="28"/>
        <v>-70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-70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-71</v>
      </c>
      <c r="F119" s="120">
        <f>VLOOKUP(C119,Blad1!$A:$C,3,0)</f>
        <v>110</v>
      </c>
      <c r="G119" s="65" t="str">
        <f t="shared" si="47"/>
        <v/>
      </c>
      <c r="H119" s="4" t="str">
        <f>IF(G119="I",$K119,IF(G119="II",$K119-SUM(H$8:H118),IF(G119="III",$K119-SUM(H$8:H118),IF(G119="IV",$K119-SUM(H$8:H118),IF(G119="V",1-SUM(H$8:H118)," ")))))</f>
        <v xml:space="preserve"> </v>
      </c>
      <c r="I119" s="66" t="str">
        <f t="shared" ref="I119:I182" si="48">IF(C119=45,"A",IF(C119=35,"B",IF(C119=25,"C",IF(C119=17,"D",IF(C119=0,"E","")))))</f>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110</v>
      </c>
      <c r="S119" s="12">
        <f t="shared" si="28"/>
        <v>-71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-71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-72</v>
      </c>
      <c r="F120" s="120">
        <f>VLOOKUP(C120,Blad1!$A:$C,3,0)</f>
        <v>110</v>
      </c>
      <c r="G120" s="65" t="str">
        <f t="shared" si="47"/>
        <v/>
      </c>
      <c r="H120" s="4" t="str">
        <f>IF(G120="I",$K120,IF(G120="II",$K120-SUM(H$8:H119),IF(G120="III",$K120-SUM(H$8:H119),IF(G120="IV",$K120-SUM(H$8:H119),IF(G120="V",1-SUM(H$8:H119)," ")))))</f>
        <v xml:space="preserve"> </v>
      </c>
      <c r="I120" s="66" t="str">
        <f t="shared" si="48"/>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110</v>
      </c>
      <c r="S120" s="12">
        <f t="shared" si="28"/>
        <v>-72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-72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-73</v>
      </c>
      <c r="F121" s="120">
        <f>VLOOKUP(C121,Blad1!$A:$C,3,0)</f>
        <v>110</v>
      </c>
      <c r="G121" s="65" t="str">
        <f t="shared" si="47"/>
        <v/>
      </c>
      <c r="H121" s="4" t="str">
        <f>IF(G121="I",$K121,IF(G121="II",$K121-SUM(H$8:H120),IF(G121="III",$K121-SUM(H$8:H120),IF(G121="IV",$K121-SUM(H$8:H120),IF(G121="V",1-SUM(H$8:H120)," ")))))</f>
        <v xml:space="preserve"> </v>
      </c>
      <c r="I121" s="66" t="str">
        <f t="shared" si="48"/>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110</v>
      </c>
      <c r="S121" s="12">
        <f t="shared" si="28"/>
        <v>-73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-73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-74</v>
      </c>
      <c r="F122" s="120">
        <f>VLOOKUP(C122,Blad1!$A:$C,3,0)</f>
        <v>110</v>
      </c>
      <c r="G122" s="65" t="str">
        <f t="shared" si="47"/>
        <v/>
      </c>
      <c r="H122" s="4" t="str">
        <f>IF(G122="I",$K122,IF(G122="II",$K122-SUM(H$8:H121),IF(G122="III",$K122-SUM(H$8:H121),IF(G122="IV",$K122-SUM(H$8:H121),IF(G122="V",1-SUM(H$8:H121)," ")))))</f>
        <v xml:space="preserve"> </v>
      </c>
      <c r="I122" s="66" t="str">
        <f t="shared" si="48"/>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110</v>
      </c>
      <c r="S122" s="12">
        <f t="shared" si="28"/>
        <v>-74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-74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-75</v>
      </c>
      <c r="F123" s="120">
        <f>VLOOKUP(C123,Blad1!$A:$C,3,0)</f>
        <v>110</v>
      </c>
      <c r="G123" s="65" t="str">
        <f t="shared" si="47"/>
        <v/>
      </c>
      <c r="H123" s="4" t="str">
        <f>IF(G123="I",$K123,IF(G123="II",$K123-SUM(H$8:H122),IF(G123="III",$K123-SUM(H$8:H122),IF(G123="IV",$K123-SUM(H$8:H122),IF(G123="V",1-SUM(H$8:H122)," ")))))</f>
        <v xml:space="preserve"> </v>
      </c>
      <c r="I123" s="66" t="str">
        <f t="shared" si="48"/>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110</v>
      </c>
      <c r="S123" s="12">
        <f t="shared" si="28"/>
        <v>-75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-75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-76</v>
      </c>
      <c r="F124" s="120">
        <f>VLOOKUP(C124,Blad1!$A:$C,3,0)</f>
        <v>110</v>
      </c>
      <c r="G124" s="65" t="str">
        <f t="shared" si="47"/>
        <v/>
      </c>
      <c r="H124" s="4" t="str">
        <f>IF(G124="I",$K124,IF(G124="II",$K124-SUM(H$8:H123),IF(G124="III",$K124-SUM(H$8:H123),IF(G124="IV",$K124-SUM(H$8:H123),IF(G124="V",1-SUM(H$8:H123)," ")))))</f>
        <v xml:space="preserve"> </v>
      </c>
      <c r="I124" s="66" t="str">
        <f t="shared" si="48"/>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110</v>
      </c>
      <c r="S124" s="12">
        <f t="shared" si="28"/>
        <v>-76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-76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-77</v>
      </c>
      <c r="F125" s="120">
        <f>VLOOKUP(C125,Blad1!$A:$C,3,0)</f>
        <v>110</v>
      </c>
      <c r="G125" s="65" t="str">
        <f t="shared" si="47"/>
        <v/>
      </c>
      <c r="H125" s="4" t="str">
        <f>IF(G125="I",$K125,IF(G125="II",$K125-SUM(H$8:H124),IF(G125="III",$K125-SUM(H$8:H124),IF(G125="IV",$K125-SUM(H$8:H124),IF(G125="V",1-SUM(H$8:H124)," ")))))</f>
        <v xml:space="preserve"> </v>
      </c>
      <c r="I125" s="66" t="str">
        <f t="shared" si="48"/>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110</v>
      </c>
      <c r="S125" s="12">
        <f t="shared" si="28"/>
        <v>-77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-77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-78</v>
      </c>
      <c r="F126" s="120">
        <f>VLOOKUP(C126,Blad1!$A:$C,3,0)</f>
        <v>110</v>
      </c>
      <c r="G126" s="65" t="str">
        <f t="shared" si="47"/>
        <v/>
      </c>
      <c r="H126" s="4" t="str">
        <f>IF(G126="I",$K126,IF(G126="II",$K126-SUM(H$8:H125),IF(G126="III",$K126-SUM(H$8:H125),IF(G126="IV",$K126-SUM(H$8:H125),IF(G126="V",1-SUM(H$8:H125)," ")))))</f>
        <v xml:space="preserve"> </v>
      </c>
      <c r="I126" s="66" t="str">
        <f t="shared" si="48"/>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110</v>
      </c>
      <c r="S126" s="12">
        <f t="shared" si="28"/>
        <v>-78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-78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-79</v>
      </c>
      <c r="F127" s="120">
        <f>VLOOKUP(C127,Blad1!$A:$C,3,0)</f>
        <v>110</v>
      </c>
      <c r="G127" s="65" t="str">
        <f t="shared" si="47"/>
        <v/>
      </c>
      <c r="H127" s="4" t="str">
        <f>IF(G127="I",$K127,IF(G127="II",$K127-SUM(H$8:H126),IF(G127="III",$K127-SUM(H$8:H126),IF(G127="IV",$K127-SUM(H$8:H126),IF(G127="V",1-SUM(H$8:H126)," ")))))</f>
        <v xml:space="preserve"> </v>
      </c>
      <c r="I127" s="66" t="str">
        <f t="shared" si="48"/>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110</v>
      </c>
      <c r="S127" s="12">
        <f t="shared" si="28"/>
        <v>-79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-79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-80</v>
      </c>
      <c r="F128" s="120" t="e">
        <f>VLOOKUP(C128,Blad1!$A:$B,3,0)</f>
        <v>#REF!</v>
      </c>
      <c r="G128" s="65" t="str">
        <f t="shared" si="47"/>
        <v/>
      </c>
      <c r="H128" s="4" t="str">
        <f>IF(G128="I",$K128,IF(G128="II",$K128-SUM(H$8:H127),IF(G128="III",$K128-SUM(H$8:H127),IF(G128="IV",$K128-SUM(H$8:H127),IF(G128="V",1-SUM(H$8:H127)," ")))))</f>
        <v xml:space="preserve"> </v>
      </c>
      <c r="I128" s="66" t="str">
        <f t="shared" si="48"/>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-80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-80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-81</v>
      </c>
      <c r="F129" s="120" t="e">
        <f>VLOOKUP(C129,Blad1!$A:$B,3,0)</f>
        <v>#REF!</v>
      </c>
      <c r="G129" s="65" t="str">
        <f t="shared" si="47"/>
        <v/>
      </c>
      <c r="H129" s="4" t="str">
        <f>IF(G129="I",$K129,IF(G129="II",$K129-SUM(H$8:H128),IF(G129="III",$K129-SUM(H$8:H128),IF(G129="IV",$K129-SUM(H$8:H128),IF(G129="V",1-SUM(H$8:H128)," ")))))</f>
        <v xml:space="preserve"> </v>
      </c>
      <c r="I129" s="66" t="str">
        <f t="shared" si="48"/>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-81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-81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-82</v>
      </c>
      <c r="F130" s="120" t="e">
        <f>VLOOKUP(C130,Blad1!$A:$B,3,0)</f>
        <v>#REF!</v>
      </c>
      <c r="G130" s="65" t="str">
        <f t="shared" si="47"/>
        <v/>
      </c>
      <c r="H130" s="4" t="str">
        <f>IF(G130="I",$K130,IF(G130="II",$K130-SUM(H$8:H129),IF(G130="III",$K130-SUM(H$8:H129),IF(G130="IV",$K130-SUM(H$8:H129),IF(G130="V",1-SUM(H$8:H129)," ")))))</f>
        <v xml:space="preserve"> </v>
      </c>
      <c r="I130" s="66" t="str">
        <f t="shared" si="48"/>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-82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-82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-83</v>
      </c>
      <c r="F131" s="120" t="e">
        <f>VLOOKUP(C131,Blad1!$A:$B,3,0)</f>
        <v>#REF!</v>
      </c>
      <c r="G131" s="65" t="str">
        <f t="shared" si="47"/>
        <v/>
      </c>
      <c r="H131" s="4" t="str">
        <f>IF(G131="I",$K131,IF(G131="II",$K131-SUM(H$8:H130),IF(G131="III",$K131-SUM(H$8:H130),IF(G131="IV",$K131-SUM(H$8:H130),IF(G131="V",1-SUM(H$8:H130)," ")))))</f>
        <v xml:space="preserve"> </v>
      </c>
      <c r="I131" s="66" t="str">
        <f t="shared" si="48"/>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-83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-83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-84</v>
      </c>
      <c r="F132" s="120" t="e">
        <f>VLOOKUP(C132,Blad1!$A:$B,3,0)</f>
        <v>#REF!</v>
      </c>
      <c r="G132" s="65" t="str">
        <f t="shared" si="47"/>
        <v/>
      </c>
      <c r="H132" s="4" t="str">
        <f>IF(G132="I",$K132,IF(G132="II",$K132-SUM(H$8:H131),IF(G132="III",$K132-SUM(H$8:H131),IF(G132="IV",$K132-SUM(H$8:H131),IF(G132="V",1-SUM(H$8:H131)," ")))))</f>
        <v xml:space="preserve"> </v>
      </c>
      <c r="I132" s="66" t="str">
        <f t="shared" si="48"/>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-84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-84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-85</v>
      </c>
      <c r="F133" s="120" t="e">
        <f>VLOOKUP(C133,Blad1!$A:$B,3,0)</f>
        <v>#REF!</v>
      </c>
      <c r="G133" s="65" t="str">
        <f t="shared" si="47"/>
        <v/>
      </c>
      <c r="H133" s="4" t="str">
        <f>IF(G133="I",$K133,IF(G133="II",$K133-SUM(H$8:H132),IF(G133="III",$K133-SUM(H$8:H132),IF(G133="IV",$K133-SUM(H$8:H132),IF(G133="V",1-SUM(H$8:H132)," ")))))</f>
        <v xml:space="preserve"> </v>
      </c>
      <c r="I133" s="66" t="str">
        <f t="shared" si="48"/>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-85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-85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-86</v>
      </c>
      <c r="F134" s="120" t="e">
        <f>VLOOKUP(C134,Blad1!$A:$B,3,0)</f>
        <v>#REF!</v>
      </c>
      <c r="G134" s="65" t="str">
        <f t="shared" si="47"/>
        <v/>
      </c>
      <c r="H134" s="4" t="str">
        <f>IF(G134="I",$K134,IF(G134="II",$K134-SUM(H$8:H133),IF(G134="III",$K134-SUM(H$8:H133),IF(G134="IV",$K134-SUM(H$8:H133),IF(G134="V",1-SUM(H$8:H133)," ")))))</f>
        <v xml:space="preserve"> </v>
      </c>
      <c r="I134" s="66" t="str">
        <f t="shared" si="48"/>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-86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-86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-87</v>
      </c>
      <c r="F135" s="120" t="e">
        <f>VLOOKUP(C135,Blad1!$A:$B,3,0)</f>
        <v>#N/A</v>
      </c>
      <c r="G135" s="65" t="str">
        <f t="shared" si="47"/>
        <v/>
      </c>
      <c r="H135" s="4" t="str">
        <f>IF(G135="I",$K135,IF(G135="II",$K135-SUM(H$8:H134),IF(G135="III",$K135-SUM(H$8:H134),IF(G135="IV",$K135-SUM(H$8:H134),IF(G135="V",1-SUM(H$8:H134)," ")))))</f>
        <v xml:space="preserve"> </v>
      </c>
      <c r="I135" s="66" t="str">
        <f t="shared" si="48"/>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#N/A</v>
      </c>
      <c r="S135" s="12">
        <f t="shared" si="28"/>
        <v>-87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-87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9">IF(I136="A",25,IF(I136="B",25,IF(I136="C",25,IF(I136="D",15,IF(I136="E",10,0)))))</f>
        <v>0</v>
      </c>
      <c r="B136" s="5">
        <f t="shared" ref="B136:B199" si="50">IF(G136="I",20,IF(G136="II",20,IF(G136="III",20,IF(G136="IV",20,IF(G136="V",20,0)))))</f>
        <v>0</v>
      </c>
      <c r="C136" s="14">
        <f t="shared" si="40"/>
        <v>-88</v>
      </c>
      <c r="F136" s="120" t="e">
        <f>VLOOKUP(C136,Blad1!$A:$B,3,0)</f>
        <v>#N/A</v>
      </c>
      <c r="G136" s="65" t="str">
        <f t="shared" si="47"/>
        <v/>
      </c>
      <c r="H136" s="4" t="str">
        <f>IF(G136="I",$K136,IF(G136="II",$K136-SUM(H$8:H135),IF(G136="III",$K136-SUM(H$8:H135),IF(G136="IV",$K136-SUM(H$8:H135),IF(G136="V",1-SUM(H$8:H135)," ")))))</f>
        <v xml:space="preserve"> </v>
      </c>
      <c r="I136" s="66" t="str">
        <f t="shared" si="48"/>
        <v/>
      </c>
      <c r="J136" s="43" t="str">
        <f>IF(I136="A",$K136,IF(I136="B",$K136-SUM(J$8:J135),IF(I136="C",$K136-SUM(J$8:J135),IF(I136="D",$K136-SUM(J$8:J135),IF(I136="E",1-SUM(J$8:J135)," ")))))</f>
        <v xml:space="preserve"> </v>
      </c>
      <c r="K136" s="1">
        <f>IF(C$4=0,0,(SUM(D$8:D136)/C$4))</f>
        <v>0</v>
      </c>
      <c r="L136" s="9" t="str">
        <f t="shared" ref="L136:L199" si="51">IF(U136=2,"Plus",IF(W136=2,"Basis",IF(X136=2,"Breedte"," ")))</f>
        <v xml:space="preserve"> </v>
      </c>
      <c r="M136" s="2" t="str">
        <f>IF(U136=2,K136,IF(W136=2,K136-SUM(M$8:M135),IF(X136=2,K136-SUM(M$8:M135),IF(X135=2,1-SUM(M$8:M135)," "))))</f>
        <v xml:space="preserve"> </v>
      </c>
      <c r="N136" s="1" t="str">
        <f t="shared" ref="N136:N199" si="52">IF(OR(O136="Plus",O136="Basis",O136="Breedte"),K136," ")</f>
        <v xml:space="preserve"> </v>
      </c>
      <c r="P136" s="3" t="str">
        <f>IF(O136="Plus",$K136,IF(O136="Basis",$K136-SUM(P$8:P135),IF(O136="Breedte",$K136-SUM(P$8:P135),IF(O135="Breedte",1-SUM(P$8:P135)," "))))</f>
        <v xml:space="preserve"> </v>
      </c>
      <c r="Q136" s="57" t="str">
        <f t="shared" si="44"/>
        <v/>
      </c>
      <c r="R136" s="93" t="e">
        <f t="shared" si="43"/>
        <v>#N/A</v>
      </c>
      <c r="S136" s="12">
        <f t="shared" ref="S136:S199" si="53">C136</f>
        <v>-88</v>
      </c>
      <c r="T136" s="18">
        <f t="shared" ref="T136:T199" si="54">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5">IF(D136=0,1,ABS(K136-0.2))</f>
        <v>1</v>
      </c>
      <c r="Z136" s="12">
        <f t="shared" ref="Z136:Z199" si="56">IF(D136=0,1,ABS(K136-0.5))</f>
        <v>1</v>
      </c>
      <c r="AA136" s="12">
        <f t="shared" ref="AA136:AA199" si="57">IF(D136=0,1,ABS(K136-0.8))</f>
        <v>1</v>
      </c>
      <c r="AB136" s="12">
        <f t="shared" ref="AB136:AB199" si="58">IF(D136=0,1,ABS(K136-1))</f>
        <v>1</v>
      </c>
      <c r="AD136" s="12">
        <f t="shared" ref="AD136:AD199" si="59">S136</f>
        <v>-88</v>
      </c>
      <c r="AE136" s="18">
        <f t="shared" ref="AE136:AE199" si="60">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61">IF(AE136=0,1,ABS(AH136-0.25))</f>
        <v>1</v>
      </c>
      <c r="AK136" s="12">
        <f t="shared" ref="AK136:AK199" si="62">IF(T136=0,1,ABS(W136-0.5))</f>
        <v>1</v>
      </c>
      <c r="AL136" s="12">
        <f t="shared" ref="AL136:AL199" si="63">IF(T136=0,1,ABS(W136-0.75))</f>
        <v>1</v>
      </c>
      <c r="AM136" s="12">
        <f t="shared" ref="AM136:AM199" si="64">IF(T136=0,1,ABS(W136-0.9))</f>
        <v>1</v>
      </c>
    </row>
    <row r="137" spans="1:39" ht="12" customHeight="1" x14ac:dyDescent="0.15">
      <c r="A137" s="5">
        <f t="shared" si="49"/>
        <v>0</v>
      </c>
      <c r="B137" s="5">
        <f t="shared" si="50"/>
        <v>0</v>
      </c>
      <c r="C137" s="14">
        <f t="shared" ref="C137:C200" si="65">C136-1</f>
        <v>-89</v>
      </c>
      <c r="F137" s="120" t="e">
        <f>VLOOKUP(C137,Blad1!$A:$B,3,0)</f>
        <v>#N/A</v>
      </c>
      <c r="G137" s="65" t="str">
        <f t="shared" si="47"/>
        <v/>
      </c>
      <c r="H137" s="4" t="str">
        <f>IF(G137="I",$K137,IF(G137="II",$K137-SUM(H$8:H136),IF(G137="III",$K137-SUM(H$8:H136),IF(G137="IV",$K137-SUM(H$8:H136),IF(G137="V",1-SUM(H$8:H136)," ")))))</f>
        <v xml:space="preserve"> </v>
      </c>
      <c r="I137" s="66" t="str">
        <f t="shared" si="48"/>
        <v/>
      </c>
      <c r="J137" s="43" t="str">
        <f>IF(I137="A",$K137,IF(I137="B",$K137-SUM(J$8:J136),IF(I137="C",$K137-SUM(J$8:J136),IF(I137="D",$K137-SUM(J$8:J136),IF(I137="E",1-SUM(J$8:J136)," ")))))</f>
        <v xml:space="preserve"> </v>
      </c>
      <c r="K137" s="1">
        <f>IF(C$4=0,0,(SUM(D$8:D137)/C$4))</f>
        <v>0</v>
      </c>
      <c r="L137" s="9" t="str">
        <f t="shared" si="51"/>
        <v xml:space="preserve"> </v>
      </c>
      <c r="M137" s="2" t="str">
        <f>IF(U137=2,K137,IF(W137=2,K137-SUM(M$8:M136),IF(X137=2,K137-SUM(M$8:M136),IF(X136=2,1-SUM(M$8:M136)," "))))</f>
        <v xml:space="preserve"> </v>
      </c>
      <c r="N137" s="1" t="str">
        <f t="shared" si="52"/>
        <v xml:space="preserve"> </v>
      </c>
      <c r="P137" s="3" t="str">
        <f>IF(O137="Plus",$K137,IF(O137="Basis",$K137-SUM(P$8:P136),IF(O137="Breedte",$K137-SUM(P$8:P136),IF(O136="Breedte",1-SUM(P$8:P136)," "))))</f>
        <v xml:space="preserve"> </v>
      </c>
      <c r="Q137" s="57" t="str">
        <f t="shared" si="44"/>
        <v/>
      </c>
      <c r="R137" s="93" t="e">
        <f t="shared" ref="R137:R200" si="66">F137</f>
        <v>#N/A</v>
      </c>
      <c r="S137" s="12">
        <f t="shared" si="53"/>
        <v>-89</v>
      </c>
      <c r="T137" s="18">
        <f t="shared" si="54"/>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5"/>
        <v>1</v>
      </c>
      <c r="Z137" s="12">
        <f t="shared" si="56"/>
        <v>1</v>
      </c>
      <c r="AA137" s="12">
        <f t="shared" si="57"/>
        <v>1</v>
      </c>
      <c r="AB137" s="12">
        <f t="shared" si="58"/>
        <v>1</v>
      </c>
      <c r="AD137" s="12">
        <f t="shared" si="59"/>
        <v>-89</v>
      </c>
      <c r="AE137" s="18">
        <f t="shared" si="60"/>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61"/>
        <v>1</v>
      </c>
      <c r="AK137" s="12">
        <f t="shared" si="62"/>
        <v>1</v>
      </c>
      <c r="AL137" s="12">
        <f t="shared" si="63"/>
        <v>1</v>
      </c>
      <c r="AM137" s="12">
        <f t="shared" si="64"/>
        <v>1</v>
      </c>
    </row>
    <row r="138" spans="1:39" ht="12" customHeight="1" x14ac:dyDescent="0.15">
      <c r="A138" s="5">
        <f t="shared" si="49"/>
        <v>0</v>
      </c>
      <c r="B138" s="5">
        <f t="shared" si="50"/>
        <v>0</v>
      </c>
      <c r="C138" s="14">
        <f t="shared" si="65"/>
        <v>-90</v>
      </c>
      <c r="F138" s="120" t="e">
        <f>VLOOKUP(C138,Blad1!$A:$B,3,0)</f>
        <v>#N/A</v>
      </c>
      <c r="G138" s="65" t="str">
        <f t="shared" si="47"/>
        <v/>
      </c>
      <c r="H138" s="4" t="str">
        <f>IF(G138="I",$K138,IF(G138="II",$K138-SUM(H$8:H137),IF(G138="III",$K138-SUM(H$8:H137),IF(G138="IV",$K138-SUM(H$8:H137),IF(G138="V",1-SUM(H$8:H137)," ")))))</f>
        <v xml:space="preserve"> </v>
      </c>
      <c r="I138" s="66" t="str">
        <f t="shared" si="48"/>
        <v/>
      </c>
      <c r="J138" s="43" t="str">
        <f>IF(I138="A",$K138,IF(I138="B",$K138-SUM(J$8:J137),IF(I138="C",$K138-SUM(J$8:J137),IF(I138="D",$K138-SUM(J$8:J137),IF(I138="E",1-SUM(J$8:J137)," ")))))</f>
        <v xml:space="preserve"> </v>
      </c>
      <c r="K138" s="1">
        <f>IF(C$4=0,0,(SUM(D$8:D138)/C$4))</f>
        <v>0</v>
      </c>
      <c r="L138" s="9" t="str">
        <f t="shared" si="51"/>
        <v xml:space="preserve"> </v>
      </c>
      <c r="M138" s="2" t="str">
        <f>IF(U138=2,K138,IF(W138=2,K138-SUM(M$8:M137),IF(X138=2,K138-SUM(M$8:M137),IF(X137=2,1-SUM(M$8:M137)," "))))</f>
        <v xml:space="preserve"> </v>
      </c>
      <c r="N138" s="1" t="str">
        <f t="shared" si="52"/>
        <v xml:space="preserve"> </v>
      </c>
      <c r="P138" s="3" t="str">
        <f>IF(O138="Plus",$K138,IF(O138="Basis",$K138-SUM(P$8:P137),IF(O138="Breedte",$K138-SUM(P$8:P137),IF(O137="Breedte",1-SUM(P$8:P137)," "))))</f>
        <v xml:space="preserve"> </v>
      </c>
      <c r="Q138" s="57" t="str">
        <f t="shared" ref="Q138:Q200" si="67">IF(L137="plus",IF(E138=0,"",CONCATENATE(E138,", ")),IF(L137="basis",IF(E138=0,"",CONCATENATE(E138,", ")),CONCATENATE(Q137,IF(E138=0,"",CONCATENATE(E138,", ")))))</f>
        <v/>
      </c>
      <c r="R138" s="93" t="e">
        <f t="shared" si="66"/>
        <v>#N/A</v>
      </c>
      <c r="S138" s="12">
        <f t="shared" si="53"/>
        <v>-90</v>
      </c>
      <c r="T138" s="18">
        <f t="shared" si="54"/>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5"/>
        <v>1</v>
      </c>
      <c r="Z138" s="12">
        <f t="shared" si="56"/>
        <v>1</v>
      </c>
      <c r="AA138" s="12">
        <f t="shared" si="57"/>
        <v>1</v>
      </c>
      <c r="AB138" s="12">
        <f t="shared" si="58"/>
        <v>1</v>
      </c>
      <c r="AD138" s="12">
        <f t="shared" si="59"/>
        <v>-90</v>
      </c>
      <c r="AE138" s="18">
        <f t="shared" si="60"/>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61"/>
        <v>1</v>
      </c>
      <c r="AK138" s="12">
        <f t="shared" si="62"/>
        <v>1</v>
      </c>
      <c r="AL138" s="12">
        <f t="shared" si="63"/>
        <v>1</v>
      </c>
      <c r="AM138" s="12">
        <f t="shared" si="64"/>
        <v>1</v>
      </c>
    </row>
    <row r="139" spans="1:39" ht="12" customHeight="1" x14ac:dyDescent="0.15">
      <c r="A139" s="5">
        <f t="shared" si="49"/>
        <v>0</v>
      </c>
      <c r="B139" s="5">
        <f t="shared" si="50"/>
        <v>0</v>
      </c>
      <c r="C139" s="14">
        <f t="shared" si="65"/>
        <v>-91</v>
      </c>
      <c r="F139" s="120" t="e">
        <f>VLOOKUP(C139,Blad1!$A:$B,3,0)</f>
        <v>#N/A</v>
      </c>
      <c r="G139" s="65" t="str">
        <f t="shared" si="47"/>
        <v/>
      </c>
      <c r="H139" s="4" t="str">
        <f>IF(G139="I",$K139,IF(G139="II",$K139-SUM(H$8:H138),IF(G139="III",$K139-SUM(H$8:H138),IF(G139="IV",$K139-SUM(H$8:H138),IF(G139="V",1-SUM(H$8:H138)," ")))))</f>
        <v xml:space="preserve"> </v>
      </c>
      <c r="I139" s="66" t="str">
        <f t="shared" si="48"/>
        <v/>
      </c>
      <c r="J139" s="43" t="str">
        <f>IF(I139="A",$K139,IF(I139="B",$K139-SUM(J$8:J138),IF(I139="C",$K139-SUM(J$8:J138),IF(I139="D",$K139-SUM(J$8:J138),IF(I139="E",1-SUM(J$8:J138)," ")))))</f>
        <v xml:space="preserve"> </v>
      </c>
      <c r="K139" s="1">
        <f>IF(C$4=0,0,(SUM(D$8:D139)/C$4))</f>
        <v>0</v>
      </c>
      <c r="L139" s="9" t="str">
        <f t="shared" si="51"/>
        <v xml:space="preserve"> </v>
      </c>
      <c r="M139" s="2" t="str">
        <f>IF(U139=2,K139,IF(W139=2,K139-SUM(M$8:M138),IF(X139=2,K139-SUM(M$8:M138),IF(X138=2,1-SUM(M$8:M138)," "))))</f>
        <v xml:space="preserve"> </v>
      </c>
      <c r="N139" s="1" t="str">
        <f t="shared" si="52"/>
        <v xml:space="preserve"> </v>
      </c>
      <c r="P139" s="3" t="str">
        <f>IF(O139="Plus",$K139,IF(O139="Basis",$K139-SUM(P$8:P138),IF(O139="Breedte",$K139-SUM(P$8:P138),IF(O138="Breedte",1-SUM(P$8:P138)," "))))</f>
        <v xml:space="preserve"> </v>
      </c>
      <c r="Q139" s="57" t="str">
        <f t="shared" si="67"/>
        <v/>
      </c>
      <c r="R139" s="93" t="e">
        <f t="shared" si="66"/>
        <v>#N/A</v>
      </c>
      <c r="S139" s="12">
        <f t="shared" si="53"/>
        <v>-91</v>
      </c>
      <c r="T139" s="18">
        <f t="shared" si="54"/>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5"/>
        <v>1</v>
      </c>
      <c r="Z139" s="12">
        <f t="shared" si="56"/>
        <v>1</v>
      </c>
      <c r="AA139" s="12">
        <f t="shared" si="57"/>
        <v>1</v>
      </c>
      <c r="AB139" s="12">
        <f t="shared" si="58"/>
        <v>1</v>
      </c>
      <c r="AD139" s="12">
        <f t="shared" si="59"/>
        <v>-91</v>
      </c>
      <c r="AE139" s="18">
        <f t="shared" si="60"/>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61"/>
        <v>1</v>
      </c>
      <c r="AK139" s="12">
        <f t="shared" si="62"/>
        <v>1</v>
      </c>
      <c r="AL139" s="12">
        <f t="shared" si="63"/>
        <v>1</v>
      </c>
      <c r="AM139" s="12">
        <f t="shared" si="64"/>
        <v>1</v>
      </c>
    </row>
    <row r="140" spans="1:39" ht="12" customHeight="1" x14ac:dyDescent="0.15">
      <c r="A140" s="5">
        <f t="shared" si="49"/>
        <v>0</v>
      </c>
      <c r="B140" s="5">
        <f t="shared" si="50"/>
        <v>0</v>
      </c>
      <c r="C140" s="14">
        <f t="shared" si="65"/>
        <v>-92</v>
      </c>
      <c r="F140" s="120" t="e">
        <f>VLOOKUP(C140,Blad1!$A:$B,3,0)</f>
        <v>#N/A</v>
      </c>
      <c r="G140" s="65" t="str">
        <f t="shared" si="47"/>
        <v/>
      </c>
      <c r="H140" s="4" t="str">
        <f>IF(G140="I",$K140,IF(G140="II",$K140-SUM(H$8:H139),IF(G140="III",$K140-SUM(H$8:H139),IF(G140="IV",$K140-SUM(H$8:H139),IF(G140="V",1-SUM(H$8:H139)," ")))))</f>
        <v xml:space="preserve"> </v>
      </c>
      <c r="I140" s="66" t="str">
        <f t="shared" si="48"/>
        <v/>
      </c>
      <c r="J140" s="43" t="str">
        <f>IF(I140="A",$K140,IF(I140="B",$K140-SUM(J$8:J139),IF(I140="C",$K140-SUM(J$8:J139),IF(I140="D",$K140-SUM(J$8:J139),IF(I140="E",1-SUM(J$8:J139)," ")))))</f>
        <v xml:space="preserve"> </v>
      </c>
      <c r="K140" s="1">
        <f>IF(C$4=0,0,(SUM(D$8:D140)/C$4))</f>
        <v>0</v>
      </c>
      <c r="L140" s="9" t="str">
        <f t="shared" si="51"/>
        <v xml:space="preserve"> </v>
      </c>
      <c r="M140" s="2" t="str">
        <f>IF(U140=2,K140,IF(W140=2,K140-SUM(M$8:M139),IF(X140=2,K140-SUM(M$8:M139),IF(X139=2,1-SUM(M$8:M139)," "))))</f>
        <v xml:space="preserve"> </v>
      </c>
      <c r="N140" s="1" t="str">
        <f t="shared" si="52"/>
        <v xml:space="preserve"> </v>
      </c>
      <c r="P140" s="3" t="str">
        <f>IF(O140="Plus",$K140,IF(O140="Basis",$K140-SUM(P$8:P139),IF(O140="Breedte",$K140-SUM(P$8:P139),IF(O139="Breedte",1-SUM(P$8:P139)," "))))</f>
        <v xml:space="preserve"> </v>
      </c>
      <c r="Q140" s="57" t="str">
        <f t="shared" si="67"/>
        <v/>
      </c>
      <c r="R140" s="93" t="e">
        <f t="shared" si="66"/>
        <v>#N/A</v>
      </c>
      <c r="S140" s="12">
        <f t="shared" si="53"/>
        <v>-92</v>
      </c>
      <c r="T140" s="18">
        <f t="shared" si="54"/>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5"/>
        <v>1</v>
      </c>
      <c r="Z140" s="12">
        <f t="shared" si="56"/>
        <v>1</v>
      </c>
      <c r="AA140" s="12">
        <f t="shared" si="57"/>
        <v>1</v>
      </c>
      <c r="AB140" s="12">
        <f t="shared" si="58"/>
        <v>1</v>
      </c>
      <c r="AD140" s="12">
        <f t="shared" si="59"/>
        <v>-92</v>
      </c>
      <c r="AE140" s="18">
        <f t="shared" si="60"/>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61"/>
        <v>1</v>
      </c>
      <c r="AK140" s="12">
        <f t="shared" si="62"/>
        <v>1</v>
      </c>
      <c r="AL140" s="12">
        <f t="shared" si="63"/>
        <v>1</v>
      </c>
      <c r="AM140" s="12">
        <f t="shared" si="64"/>
        <v>1</v>
      </c>
    </row>
    <row r="141" spans="1:39" ht="12" customHeight="1" x14ac:dyDescent="0.15">
      <c r="A141" s="5">
        <f t="shared" si="49"/>
        <v>0</v>
      </c>
      <c r="B141" s="5">
        <f t="shared" si="50"/>
        <v>0</v>
      </c>
      <c r="C141" s="14">
        <f t="shared" si="65"/>
        <v>-93</v>
      </c>
      <c r="F141" s="120" t="e">
        <f>VLOOKUP(C141,Blad1!$A:$B,3,0)</f>
        <v>#N/A</v>
      </c>
      <c r="G141" s="65" t="str">
        <f t="shared" si="47"/>
        <v/>
      </c>
      <c r="H141" s="4" t="str">
        <f>IF(G141="I",$K141,IF(G141="II",$K141-SUM(H$8:H140),IF(G141="III",$K141-SUM(H$8:H140),IF(G141="IV",$K141-SUM(H$8:H140),IF(G141="V",1-SUM(H$8:H140)," ")))))</f>
        <v xml:space="preserve"> </v>
      </c>
      <c r="I141" s="66" t="str">
        <f t="shared" si="48"/>
        <v/>
      </c>
      <c r="J141" s="43" t="str">
        <f>IF(I141="A",$K141,IF(I141="B",$K141-SUM(J$8:J140),IF(I141="C",$K141-SUM(J$8:J140),IF(I141="D",$K141-SUM(J$8:J140),IF(I141="E",1-SUM(J$8:J140)," ")))))</f>
        <v xml:space="preserve"> </v>
      </c>
      <c r="K141" s="1">
        <f>IF(C$4=0,0,(SUM(D$8:D141)/C$4))</f>
        <v>0</v>
      </c>
      <c r="L141" s="9" t="str">
        <f t="shared" si="51"/>
        <v xml:space="preserve"> </v>
      </c>
      <c r="M141" s="2" t="str">
        <f>IF(U141=2,K141,IF(W141=2,K141-SUM(M$8:M140),IF(X141=2,K141-SUM(M$8:M140),IF(X140=2,1-SUM(M$8:M140)," "))))</f>
        <v xml:space="preserve"> </v>
      </c>
      <c r="N141" s="1" t="str">
        <f t="shared" si="52"/>
        <v xml:space="preserve"> </v>
      </c>
      <c r="P141" s="3" t="str">
        <f>IF(O141="Plus",$K141,IF(O141="Basis",$K141-SUM(P$8:P140),IF(O141="Breedte",$K141-SUM(P$8:P140),IF(O140="Breedte",1-SUM(P$8:P140)," "))))</f>
        <v xml:space="preserve"> </v>
      </c>
      <c r="Q141" s="57" t="str">
        <f t="shared" si="67"/>
        <v/>
      </c>
      <c r="R141" s="93" t="e">
        <f t="shared" si="66"/>
        <v>#N/A</v>
      </c>
      <c r="S141" s="12">
        <f t="shared" si="53"/>
        <v>-93</v>
      </c>
      <c r="T141" s="18">
        <f t="shared" si="54"/>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5"/>
        <v>1</v>
      </c>
      <c r="Z141" s="12">
        <f t="shared" si="56"/>
        <v>1</v>
      </c>
      <c r="AA141" s="12">
        <f t="shared" si="57"/>
        <v>1</v>
      </c>
      <c r="AB141" s="12">
        <f t="shared" si="58"/>
        <v>1</v>
      </c>
      <c r="AD141" s="12">
        <f t="shared" si="59"/>
        <v>-93</v>
      </c>
      <c r="AE141" s="18">
        <f t="shared" si="60"/>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61"/>
        <v>1</v>
      </c>
      <c r="AK141" s="12">
        <f t="shared" si="62"/>
        <v>1</v>
      </c>
      <c r="AL141" s="12">
        <f t="shared" si="63"/>
        <v>1</v>
      </c>
      <c r="AM141" s="12">
        <f t="shared" si="64"/>
        <v>1</v>
      </c>
    </row>
    <row r="142" spans="1:39" ht="12" customHeight="1" x14ac:dyDescent="0.15">
      <c r="A142" s="5">
        <f t="shared" si="49"/>
        <v>0</v>
      </c>
      <c r="B142" s="5">
        <f t="shared" si="50"/>
        <v>0</v>
      </c>
      <c r="C142" s="14">
        <f t="shared" si="65"/>
        <v>-94</v>
      </c>
      <c r="F142" s="120" t="e">
        <f>VLOOKUP(C142,Blad1!$A:$B,2,0)</f>
        <v>#N/A</v>
      </c>
      <c r="G142" s="65" t="str">
        <f t="shared" si="47"/>
        <v/>
      </c>
      <c r="H142" s="4" t="str">
        <f>IF(G142="I",$K142,IF(G142="II",$K142-SUM(H$8:H141),IF(G142="III",$K142-SUM(H$8:H141),IF(G142="IV",$K142-SUM(H$8:H141),IF(G142="V",1-SUM(H$8:H141)," ")))))</f>
        <v xml:space="preserve"> </v>
      </c>
      <c r="I142" s="66" t="str">
        <f t="shared" si="48"/>
        <v/>
      </c>
      <c r="J142" s="43" t="str">
        <f>IF(I142="A",$K142,IF(I142="B",$K142-SUM(J$8:J141),IF(I142="C",$K142-SUM(J$8:J141),IF(I142="D",$K142-SUM(J$8:J141),IF(I142="E",1-SUM(J$8:J141)," ")))))</f>
        <v xml:space="preserve"> </v>
      </c>
      <c r="K142" s="1">
        <f>IF(C$4=0,0,(SUM(D$8:D142)/C$4))</f>
        <v>0</v>
      </c>
      <c r="L142" s="9" t="str">
        <f t="shared" si="51"/>
        <v xml:space="preserve"> </v>
      </c>
      <c r="M142" s="2" t="str">
        <f>IF(U142=2,K142,IF(W142=2,K142-SUM(M$8:M141),IF(X142=2,K142-SUM(M$8:M141),IF(X141=2,1-SUM(M$8:M141)," "))))</f>
        <v xml:space="preserve"> </v>
      </c>
      <c r="N142" s="1" t="str">
        <f t="shared" si="52"/>
        <v xml:space="preserve"> </v>
      </c>
      <c r="P142" s="3" t="str">
        <f>IF(O142="Plus",$K142,IF(O142="Basis",$K142-SUM(P$8:P141),IF(O142="Breedte",$K142-SUM(P$8:P141),IF(O141="Breedte",1-SUM(P$8:P141)," "))))</f>
        <v xml:space="preserve"> </v>
      </c>
      <c r="Q142" s="57" t="str">
        <f t="shared" si="67"/>
        <v/>
      </c>
      <c r="R142" s="93" t="e">
        <f t="shared" si="66"/>
        <v>#N/A</v>
      </c>
      <c r="S142" s="12">
        <f t="shared" si="53"/>
        <v>-94</v>
      </c>
      <c r="T142" s="18">
        <f t="shared" si="54"/>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5"/>
        <v>1</v>
      </c>
      <c r="Z142" s="12">
        <f t="shared" si="56"/>
        <v>1</v>
      </c>
      <c r="AA142" s="12">
        <f t="shared" si="57"/>
        <v>1</v>
      </c>
      <c r="AB142" s="12">
        <f t="shared" si="58"/>
        <v>1</v>
      </c>
      <c r="AD142" s="12">
        <f t="shared" si="59"/>
        <v>-94</v>
      </c>
      <c r="AE142" s="18">
        <f t="shared" si="60"/>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61"/>
        <v>1</v>
      </c>
      <c r="AK142" s="12">
        <f t="shared" si="62"/>
        <v>1</v>
      </c>
      <c r="AL142" s="12">
        <f t="shared" si="63"/>
        <v>1</v>
      </c>
      <c r="AM142" s="12">
        <f t="shared" si="64"/>
        <v>1</v>
      </c>
    </row>
    <row r="143" spans="1:39" ht="12" customHeight="1" x14ac:dyDescent="0.15">
      <c r="A143" s="5">
        <f t="shared" si="49"/>
        <v>0</v>
      </c>
      <c r="B143" s="5">
        <f t="shared" si="50"/>
        <v>0</v>
      </c>
      <c r="C143" s="14">
        <f t="shared" si="65"/>
        <v>-95</v>
      </c>
      <c r="F143" s="120" t="e">
        <f>VLOOKUP(C143,Blad1!$A:$B,2,0)</f>
        <v>#N/A</v>
      </c>
      <c r="G143" s="65" t="str">
        <f t="shared" si="47"/>
        <v/>
      </c>
      <c r="H143" s="4" t="str">
        <f>IF(G143="I",$K143,IF(G143="II",$K143-SUM(H$8:H142),IF(G143="III",$K143-SUM(H$8:H142),IF(G143="IV",$K143-SUM(H$8:H142),IF(G143="V",1-SUM(H$8:H142)," ")))))</f>
        <v xml:space="preserve"> </v>
      </c>
      <c r="I143" s="66" t="str">
        <f t="shared" si="48"/>
        <v/>
      </c>
      <c r="J143" s="43" t="str">
        <f>IF(I143="A",$K143,IF(I143="B",$K143-SUM(J$8:J142),IF(I143="C",$K143-SUM(J$8:J142),IF(I143="D",$K143-SUM(J$8:J142),IF(I143="E",1-SUM(J$8:J142)," ")))))</f>
        <v xml:space="preserve"> </v>
      </c>
      <c r="K143" s="1">
        <f>IF(C$4=0,0,(SUM(D$8:D143)/C$4))</f>
        <v>0</v>
      </c>
      <c r="L143" s="9" t="str">
        <f t="shared" si="51"/>
        <v xml:space="preserve"> </v>
      </c>
      <c r="M143" s="2" t="str">
        <f>IF(U143=2,K143,IF(W143=2,K143-SUM(M$8:M142),IF(X143=2,K143-SUM(M$8:M142),IF(X142=2,1-SUM(M$8:M142)," "))))</f>
        <v xml:space="preserve"> </v>
      </c>
      <c r="N143" s="1" t="str">
        <f t="shared" si="52"/>
        <v xml:space="preserve"> </v>
      </c>
      <c r="P143" s="3" t="str">
        <f>IF(O143="Plus",$K143,IF(O143="Basis",$K143-SUM(P$8:P142),IF(O143="Breedte",$K143-SUM(P$8:P142),IF(O142="Breedte",1-SUM(P$8:P142)," "))))</f>
        <v xml:space="preserve"> </v>
      </c>
      <c r="Q143" s="57" t="str">
        <f t="shared" si="67"/>
        <v/>
      </c>
      <c r="R143" s="93" t="e">
        <f t="shared" si="66"/>
        <v>#N/A</v>
      </c>
      <c r="S143" s="12">
        <f t="shared" si="53"/>
        <v>-95</v>
      </c>
      <c r="T143" s="18">
        <f t="shared" si="54"/>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5"/>
        <v>1</v>
      </c>
      <c r="Z143" s="12">
        <f t="shared" si="56"/>
        <v>1</v>
      </c>
      <c r="AA143" s="12">
        <f t="shared" si="57"/>
        <v>1</v>
      </c>
      <c r="AB143" s="12">
        <f t="shared" si="58"/>
        <v>1</v>
      </c>
      <c r="AD143" s="12">
        <f t="shared" si="59"/>
        <v>-95</v>
      </c>
      <c r="AE143" s="18">
        <f t="shared" si="60"/>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61"/>
        <v>1</v>
      </c>
      <c r="AK143" s="12">
        <f t="shared" si="62"/>
        <v>1</v>
      </c>
      <c r="AL143" s="12">
        <f t="shared" si="63"/>
        <v>1</v>
      </c>
      <c r="AM143" s="12">
        <f t="shared" si="64"/>
        <v>1</v>
      </c>
    </row>
    <row r="144" spans="1:39" ht="12" customHeight="1" x14ac:dyDescent="0.15">
      <c r="A144" s="5">
        <f t="shared" si="49"/>
        <v>0</v>
      </c>
      <c r="B144" s="5">
        <f t="shared" si="50"/>
        <v>0</v>
      </c>
      <c r="C144" s="14">
        <f t="shared" si="65"/>
        <v>-96</v>
      </c>
      <c r="F144" s="120" t="e">
        <f>VLOOKUP(C144,Blad1!$A:$B,2,0)</f>
        <v>#N/A</v>
      </c>
      <c r="G144" s="65" t="str">
        <f t="shared" si="47"/>
        <v/>
      </c>
      <c r="H144" s="4" t="str">
        <f>IF(G144="I",$K144,IF(G144="II",$K144-SUM(H$8:H143),IF(G144="III",$K144-SUM(H$8:H143),IF(G144="IV",$K144-SUM(H$8:H143),IF(G144="V",1-SUM(H$8:H143)," ")))))</f>
        <v xml:space="preserve"> </v>
      </c>
      <c r="I144" s="66" t="str">
        <f t="shared" si="48"/>
        <v/>
      </c>
      <c r="J144" s="43" t="str">
        <f>IF(I144="A",$K144,IF(I144="B",$K144-SUM(J$8:J143),IF(I144="C",$K144-SUM(J$8:J143),IF(I144="D",$K144-SUM(J$8:J143),IF(I144="E",1-SUM(J$8:J143)," ")))))</f>
        <v xml:space="preserve"> </v>
      </c>
      <c r="K144" s="1">
        <f>IF(C$4=0,0,(SUM(D$8:D144)/C$4))</f>
        <v>0</v>
      </c>
      <c r="L144" s="9" t="str">
        <f t="shared" si="51"/>
        <v xml:space="preserve"> </v>
      </c>
      <c r="M144" s="2" t="str">
        <f>IF(U144=2,K144,IF(W144=2,K144-SUM(M$8:M143),IF(X144=2,K144-SUM(M$8:M143),IF(X143=2,1-SUM(M$8:M143)," "))))</f>
        <v xml:space="preserve"> </v>
      </c>
      <c r="N144" s="1" t="str">
        <f t="shared" si="52"/>
        <v xml:space="preserve"> </v>
      </c>
      <c r="P144" s="3" t="str">
        <f>IF(O144="Plus",$K144,IF(O144="Basis",$K144-SUM(P$8:P143),IF(O144="Breedte",$K144-SUM(P$8:P143),IF(O143="Breedte",1-SUM(P$8:P143)," "))))</f>
        <v xml:space="preserve"> </v>
      </c>
      <c r="Q144" s="57" t="str">
        <f t="shared" si="67"/>
        <v/>
      </c>
      <c r="R144" s="93" t="e">
        <f t="shared" si="66"/>
        <v>#N/A</v>
      </c>
      <c r="S144" s="12">
        <f t="shared" si="53"/>
        <v>-96</v>
      </c>
      <c r="T144" s="18">
        <f t="shared" si="54"/>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5"/>
        <v>1</v>
      </c>
      <c r="Z144" s="12">
        <f t="shared" si="56"/>
        <v>1</v>
      </c>
      <c r="AA144" s="12">
        <f t="shared" si="57"/>
        <v>1</v>
      </c>
      <c r="AB144" s="12">
        <f t="shared" si="58"/>
        <v>1</v>
      </c>
      <c r="AD144" s="12">
        <f t="shared" si="59"/>
        <v>-96</v>
      </c>
      <c r="AE144" s="18">
        <f t="shared" si="60"/>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61"/>
        <v>1</v>
      </c>
      <c r="AK144" s="12">
        <f t="shared" si="62"/>
        <v>1</v>
      </c>
      <c r="AL144" s="12">
        <f t="shared" si="63"/>
        <v>1</v>
      </c>
      <c r="AM144" s="12">
        <f t="shared" si="64"/>
        <v>1</v>
      </c>
    </row>
    <row r="145" spans="1:39" ht="12" customHeight="1" x14ac:dyDescent="0.15">
      <c r="A145" s="5">
        <f t="shared" si="49"/>
        <v>0</v>
      </c>
      <c r="B145" s="5">
        <f t="shared" si="50"/>
        <v>0</v>
      </c>
      <c r="C145" s="14">
        <f t="shared" si="65"/>
        <v>-97</v>
      </c>
      <c r="F145" s="120" t="e">
        <f>VLOOKUP(C145,Blad1!$A:$B,2,0)</f>
        <v>#N/A</v>
      </c>
      <c r="G145" s="65" t="str">
        <f t="shared" si="47"/>
        <v/>
      </c>
      <c r="H145" s="4" t="str">
        <f>IF(G145="I",$K145,IF(G145="II",$K145-SUM(H$8:H144),IF(G145="III",$K145-SUM(H$8:H144),IF(G145="IV",$K145-SUM(H$8:H144),IF(G145="V",1-SUM(H$8:H144)," ")))))</f>
        <v xml:space="preserve"> </v>
      </c>
      <c r="I145" s="66" t="str">
        <f t="shared" si="48"/>
        <v/>
      </c>
      <c r="J145" s="43" t="str">
        <f>IF(I145="A",$K145,IF(I145="B",$K145-SUM(J$8:J144),IF(I145="C",$K145-SUM(J$8:J144),IF(I145="D",$K145-SUM(J$8:J144),IF(I145="E",1-SUM(J$8:J144)," ")))))</f>
        <v xml:space="preserve"> </v>
      </c>
      <c r="K145" s="1">
        <f>IF(C$4=0,0,(SUM(D$8:D145)/C$4))</f>
        <v>0</v>
      </c>
      <c r="L145" s="9" t="str">
        <f t="shared" si="51"/>
        <v xml:space="preserve"> </v>
      </c>
      <c r="M145" s="2" t="str">
        <f>IF(U145=2,K145,IF(W145=2,K145-SUM(M$8:M144),IF(X145=2,K145-SUM(M$8:M144),IF(X144=2,1-SUM(M$8:M144)," "))))</f>
        <v xml:space="preserve"> </v>
      </c>
      <c r="N145" s="1" t="str">
        <f t="shared" si="52"/>
        <v xml:space="preserve"> </v>
      </c>
      <c r="P145" s="3" t="str">
        <f>IF(O145="Plus",$K145,IF(O145="Basis",$K145-SUM(P$8:P144),IF(O145="Breedte",$K145-SUM(P$8:P144),IF(O144="Breedte",1-SUM(P$8:P144)," "))))</f>
        <v xml:space="preserve"> </v>
      </c>
      <c r="Q145" s="57" t="str">
        <f t="shared" si="67"/>
        <v/>
      </c>
      <c r="R145" s="93" t="e">
        <f t="shared" si="66"/>
        <v>#N/A</v>
      </c>
      <c r="S145" s="12">
        <f t="shared" si="53"/>
        <v>-97</v>
      </c>
      <c r="T145" s="18">
        <f t="shared" si="54"/>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5"/>
        <v>1</v>
      </c>
      <c r="Z145" s="12">
        <f t="shared" si="56"/>
        <v>1</v>
      </c>
      <c r="AA145" s="12">
        <f t="shared" si="57"/>
        <v>1</v>
      </c>
      <c r="AB145" s="12">
        <f t="shared" si="58"/>
        <v>1</v>
      </c>
      <c r="AD145" s="12">
        <f t="shared" si="59"/>
        <v>-97</v>
      </c>
      <c r="AE145" s="18">
        <f t="shared" si="60"/>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61"/>
        <v>1</v>
      </c>
      <c r="AK145" s="12">
        <f t="shared" si="62"/>
        <v>1</v>
      </c>
      <c r="AL145" s="12">
        <f t="shared" si="63"/>
        <v>1</v>
      </c>
      <c r="AM145" s="12">
        <f t="shared" si="64"/>
        <v>1</v>
      </c>
    </row>
    <row r="146" spans="1:39" ht="12" customHeight="1" x14ac:dyDescent="0.15">
      <c r="A146" s="5">
        <f t="shared" si="49"/>
        <v>0</v>
      </c>
      <c r="B146" s="5">
        <f t="shared" si="50"/>
        <v>0</v>
      </c>
      <c r="C146" s="14">
        <f t="shared" si="65"/>
        <v>-98</v>
      </c>
      <c r="F146" s="120" t="e">
        <f>VLOOKUP(C146,Blad1!$A:$B,2,0)</f>
        <v>#N/A</v>
      </c>
      <c r="G146" s="65" t="str">
        <f t="shared" si="47"/>
        <v/>
      </c>
      <c r="H146" s="4" t="str">
        <f>IF(G146="I",$K146,IF(G146="II",$K146-SUM(H$8:H145),IF(G146="III",$K146-SUM(H$8:H145),IF(G146="IV",$K146-SUM(H$8:H145),IF(G146="V",1-SUM(H$8:H145)," ")))))</f>
        <v xml:space="preserve"> </v>
      </c>
      <c r="I146" s="66" t="str">
        <f t="shared" si="48"/>
        <v/>
      </c>
      <c r="J146" s="43" t="str">
        <f>IF(I146="A",$K146,IF(I146="B",$K146-SUM(J$8:J145),IF(I146="C",$K146-SUM(J$8:J145),IF(I146="D",$K146-SUM(J$8:J145),IF(I146="E",1-SUM(J$8:J145)," ")))))</f>
        <v xml:space="preserve"> </v>
      </c>
      <c r="K146" s="1">
        <f>IF(C$4=0,0,(SUM(D$8:D146)/C$4))</f>
        <v>0</v>
      </c>
      <c r="L146" s="9" t="str">
        <f t="shared" si="51"/>
        <v xml:space="preserve"> </v>
      </c>
      <c r="M146" s="2" t="str">
        <f>IF(U146=2,K146,IF(W146=2,K146-SUM(M$8:M145),IF(X146=2,K146-SUM(M$8:M145),IF(X145=2,1-SUM(M$8:M145)," "))))</f>
        <v xml:space="preserve"> </v>
      </c>
      <c r="N146" s="1" t="str">
        <f t="shared" si="52"/>
        <v xml:space="preserve"> </v>
      </c>
      <c r="P146" s="3" t="str">
        <f>IF(O146="Plus",$K146,IF(O146="Basis",$K146-SUM(P$8:P145),IF(O146="Breedte",$K146-SUM(P$8:P145),IF(O145="Breedte",1-SUM(P$8:P145)," "))))</f>
        <v xml:space="preserve"> </v>
      </c>
      <c r="Q146" s="57" t="str">
        <f t="shared" si="67"/>
        <v/>
      </c>
      <c r="R146" s="93" t="e">
        <f t="shared" si="66"/>
        <v>#N/A</v>
      </c>
      <c r="S146" s="12">
        <f t="shared" si="53"/>
        <v>-98</v>
      </c>
      <c r="T146" s="18">
        <f t="shared" si="54"/>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5"/>
        <v>1</v>
      </c>
      <c r="Z146" s="12">
        <f t="shared" si="56"/>
        <v>1</v>
      </c>
      <c r="AA146" s="12">
        <f t="shared" si="57"/>
        <v>1</v>
      </c>
      <c r="AB146" s="12">
        <f t="shared" si="58"/>
        <v>1</v>
      </c>
      <c r="AD146" s="12">
        <f t="shared" si="59"/>
        <v>-98</v>
      </c>
      <c r="AE146" s="18">
        <f t="shared" si="60"/>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61"/>
        <v>1</v>
      </c>
      <c r="AK146" s="12">
        <f t="shared" si="62"/>
        <v>1</v>
      </c>
      <c r="AL146" s="12">
        <f t="shared" si="63"/>
        <v>1</v>
      </c>
      <c r="AM146" s="12">
        <f t="shared" si="64"/>
        <v>1</v>
      </c>
    </row>
    <row r="147" spans="1:39" ht="12" customHeight="1" x14ac:dyDescent="0.15">
      <c r="A147" s="5">
        <f t="shared" si="49"/>
        <v>0</v>
      </c>
      <c r="B147" s="5">
        <f t="shared" si="50"/>
        <v>0</v>
      </c>
      <c r="C147" s="14">
        <f t="shared" si="65"/>
        <v>-99</v>
      </c>
      <c r="F147" s="120" t="e">
        <f>VLOOKUP(C147,Blad1!$A:$B,2,0)</f>
        <v>#N/A</v>
      </c>
      <c r="G147" s="65" t="str">
        <f t="shared" si="47"/>
        <v/>
      </c>
      <c r="H147" s="4" t="str">
        <f>IF(G147="I",$K147,IF(G147="II",$K147-SUM(H$8:H146),IF(G147="III",$K147-SUM(H$8:H146),IF(G147="IV",$K147-SUM(H$8:H146),IF(G147="V",1-SUM(H$8:H146)," ")))))</f>
        <v xml:space="preserve"> </v>
      </c>
      <c r="I147" s="66" t="str">
        <f t="shared" si="48"/>
        <v/>
      </c>
      <c r="J147" s="43" t="str">
        <f>IF(I147="A",$K147,IF(I147="B",$K147-SUM(J$8:J146),IF(I147="C",$K147-SUM(J$8:J146),IF(I147="D",$K147-SUM(J$8:J146),IF(I147="E",1-SUM(J$8:J146)," ")))))</f>
        <v xml:space="preserve"> </v>
      </c>
      <c r="K147" s="1">
        <f>IF(C$4=0,0,(SUM(D$8:D147)/C$4))</f>
        <v>0</v>
      </c>
      <c r="L147" s="9" t="str">
        <f t="shared" si="51"/>
        <v xml:space="preserve"> </v>
      </c>
      <c r="M147" s="2" t="str">
        <f>IF(U147=2,K147,IF(W147=2,K147-SUM(M$8:M146),IF(X147=2,K147-SUM(M$8:M146),IF(X146=2,1-SUM(M$8:M146)," "))))</f>
        <v xml:space="preserve"> </v>
      </c>
      <c r="N147" s="1" t="str">
        <f t="shared" si="52"/>
        <v xml:space="preserve"> </v>
      </c>
      <c r="P147" s="3" t="str">
        <f>IF(O147="Plus",$K147,IF(O147="Basis",$K147-SUM(P$8:P146),IF(O147="Breedte",$K147-SUM(P$8:P146),IF(O146="Breedte",1-SUM(P$8:P146)," "))))</f>
        <v xml:space="preserve"> </v>
      </c>
      <c r="Q147" s="57" t="str">
        <f t="shared" si="67"/>
        <v/>
      </c>
      <c r="R147" s="93" t="e">
        <f t="shared" si="66"/>
        <v>#N/A</v>
      </c>
      <c r="S147" s="12">
        <f t="shared" si="53"/>
        <v>-99</v>
      </c>
      <c r="T147" s="18">
        <f t="shared" si="54"/>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5"/>
        <v>1</v>
      </c>
      <c r="Z147" s="12">
        <f t="shared" si="56"/>
        <v>1</v>
      </c>
      <c r="AA147" s="12">
        <f t="shared" si="57"/>
        <v>1</v>
      </c>
      <c r="AB147" s="12">
        <f t="shared" si="58"/>
        <v>1</v>
      </c>
      <c r="AD147" s="12">
        <f t="shared" si="59"/>
        <v>-99</v>
      </c>
      <c r="AE147" s="18">
        <f t="shared" si="60"/>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61"/>
        <v>1</v>
      </c>
      <c r="AK147" s="12">
        <f t="shared" si="62"/>
        <v>1</v>
      </c>
      <c r="AL147" s="12">
        <f t="shared" si="63"/>
        <v>1</v>
      </c>
      <c r="AM147" s="12">
        <f t="shared" si="64"/>
        <v>1</v>
      </c>
    </row>
    <row r="148" spans="1:39" ht="12" customHeight="1" x14ac:dyDescent="0.15">
      <c r="A148" s="5">
        <f t="shared" si="49"/>
        <v>0</v>
      </c>
      <c r="B148" s="5">
        <f t="shared" si="50"/>
        <v>0</v>
      </c>
      <c r="C148" s="14">
        <f t="shared" si="65"/>
        <v>-100</v>
      </c>
      <c r="F148" s="120" t="e">
        <f>VLOOKUP(C148,Blad1!$A:$B,2,0)</f>
        <v>#N/A</v>
      </c>
      <c r="G148" s="65" t="str">
        <f t="shared" si="47"/>
        <v/>
      </c>
      <c r="H148" s="4" t="str">
        <f>IF(G148="I",$K148,IF(G148="II",$K148-SUM(H$8:H147),IF(G148="III",$K148-SUM(H$8:H147),IF(G148="IV",$K148-SUM(H$8:H147),IF(G148="V",1-SUM(H$8:H147)," ")))))</f>
        <v xml:space="preserve"> </v>
      </c>
      <c r="I148" s="66" t="str">
        <f t="shared" si="48"/>
        <v/>
      </c>
      <c r="J148" s="43" t="str">
        <f>IF(I148="A",$K148,IF(I148="B",$K148-SUM(J$8:J147),IF(I148="C",$K148-SUM(J$8:J147),IF(I148="D",$K148-SUM(J$8:J147),IF(I148="E",1-SUM(J$8:J147)," ")))))</f>
        <v xml:space="preserve"> </v>
      </c>
      <c r="K148" s="1">
        <f>IF(C$4=0,0,(SUM(D$8:D148)/C$4))</f>
        <v>0</v>
      </c>
      <c r="L148" s="9" t="str">
        <f t="shared" si="51"/>
        <v xml:space="preserve"> </v>
      </c>
      <c r="M148" s="2" t="str">
        <f>IF(U148=2,K148,IF(W148=2,K148-SUM(M$8:M147),IF(X148=2,K148-SUM(M$8:M147),IF(X147=2,1-SUM(M$8:M147)," "))))</f>
        <v xml:space="preserve"> </v>
      </c>
      <c r="N148" s="1" t="str">
        <f t="shared" si="52"/>
        <v xml:space="preserve"> </v>
      </c>
      <c r="P148" s="3" t="str">
        <f>IF(O148="Plus",$K148,IF(O148="Basis",$K148-SUM(P$8:P147),IF(O148="Breedte",$K148-SUM(P$8:P147),IF(O147="Breedte",1-SUM(P$8:P147)," "))))</f>
        <v xml:space="preserve"> </v>
      </c>
      <c r="Q148" s="57" t="str">
        <f t="shared" si="67"/>
        <v/>
      </c>
      <c r="R148" s="93" t="e">
        <f t="shared" si="66"/>
        <v>#N/A</v>
      </c>
      <c r="S148" s="12">
        <f t="shared" si="53"/>
        <v>-100</v>
      </c>
      <c r="T148" s="18">
        <f t="shared" si="54"/>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5"/>
        <v>1</v>
      </c>
      <c r="Z148" s="12">
        <f t="shared" si="56"/>
        <v>1</v>
      </c>
      <c r="AA148" s="12">
        <f t="shared" si="57"/>
        <v>1</v>
      </c>
      <c r="AB148" s="12">
        <f t="shared" si="58"/>
        <v>1</v>
      </c>
      <c r="AD148" s="12">
        <f t="shared" si="59"/>
        <v>-100</v>
      </c>
      <c r="AE148" s="18">
        <f t="shared" si="60"/>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61"/>
        <v>1</v>
      </c>
      <c r="AK148" s="12">
        <f t="shared" si="62"/>
        <v>1</v>
      </c>
      <c r="AL148" s="12">
        <f t="shared" si="63"/>
        <v>1</v>
      </c>
      <c r="AM148" s="12">
        <f t="shared" si="64"/>
        <v>1</v>
      </c>
    </row>
    <row r="149" spans="1:39" ht="12" customHeight="1" x14ac:dyDescent="0.15">
      <c r="A149" s="5">
        <f t="shared" si="49"/>
        <v>0</v>
      </c>
      <c r="B149" s="5">
        <f t="shared" si="50"/>
        <v>0</v>
      </c>
      <c r="C149" s="14">
        <f t="shared" si="65"/>
        <v>-101</v>
      </c>
      <c r="F149" s="120" t="e">
        <f>VLOOKUP(C149,Blad1!$A:$B,2,0)</f>
        <v>#N/A</v>
      </c>
      <c r="G149" s="65" t="str">
        <f t="shared" si="47"/>
        <v/>
      </c>
      <c r="H149" s="4" t="str">
        <f>IF(G149="I",$K149,IF(G149="II",$K149-SUM(H$8:H148),IF(G149="III",$K149-SUM(H$8:H148),IF(G149="IV",$K149-SUM(H$8:H148),IF(G149="V",1-SUM(H$8:H148)," ")))))</f>
        <v xml:space="preserve"> </v>
      </c>
      <c r="I149" s="66" t="str">
        <f t="shared" si="48"/>
        <v/>
      </c>
      <c r="J149" s="43" t="str">
        <f>IF(I149="A",$K149,IF(I149="B",$K149-SUM(J$8:J148),IF(I149="C",$K149-SUM(J$8:J148),IF(I149="D",$K149-SUM(J$8:J148),IF(I149="E",1-SUM(J$8:J148)," ")))))</f>
        <v xml:space="preserve"> </v>
      </c>
      <c r="K149" s="1">
        <f>IF(C$4=0,0,(SUM(D$8:D149)/C$4))</f>
        <v>0</v>
      </c>
      <c r="L149" s="9" t="str">
        <f t="shared" si="51"/>
        <v xml:space="preserve"> </v>
      </c>
      <c r="M149" s="2" t="str">
        <f>IF(U149=2,K149,IF(W149=2,K149-SUM(M$8:M148),IF(X149=2,K149-SUM(M$8:M148),IF(X148=2,1-SUM(M$8:M148)," "))))</f>
        <v xml:space="preserve"> </v>
      </c>
      <c r="N149" s="1" t="str">
        <f t="shared" si="52"/>
        <v xml:space="preserve"> </v>
      </c>
      <c r="P149" s="3" t="str">
        <f>IF(O149="Plus",$K149,IF(O149="Basis",$K149-SUM(P$8:P148),IF(O149="Breedte",$K149-SUM(P$8:P148),IF(O148="Breedte",1-SUM(P$8:P148)," "))))</f>
        <v xml:space="preserve"> </v>
      </c>
      <c r="Q149" s="57" t="str">
        <f t="shared" si="67"/>
        <v/>
      </c>
      <c r="R149" s="93" t="e">
        <f t="shared" si="66"/>
        <v>#N/A</v>
      </c>
      <c r="S149" s="12">
        <f t="shared" si="53"/>
        <v>-101</v>
      </c>
      <c r="T149" s="18">
        <f t="shared" si="54"/>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5"/>
        <v>1</v>
      </c>
      <c r="Z149" s="12">
        <f t="shared" si="56"/>
        <v>1</v>
      </c>
      <c r="AA149" s="12">
        <f t="shared" si="57"/>
        <v>1</v>
      </c>
      <c r="AB149" s="12">
        <f t="shared" si="58"/>
        <v>1</v>
      </c>
      <c r="AD149" s="12">
        <f t="shared" si="59"/>
        <v>-101</v>
      </c>
      <c r="AE149" s="18">
        <f t="shared" si="60"/>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61"/>
        <v>1</v>
      </c>
      <c r="AK149" s="12">
        <f t="shared" si="62"/>
        <v>1</v>
      </c>
      <c r="AL149" s="12">
        <f t="shared" si="63"/>
        <v>1</v>
      </c>
      <c r="AM149" s="12">
        <f t="shared" si="64"/>
        <v>1</v>
      </c>
    </row>
    <row r="150" spans="1:39" ht="12" customHeight="1" x14ac:dyDescent="0.15">
      <c r="A150" s="5">
        <f t="shared" si="49"/>
        <v>0</v>
      </c>
      <c r="B150" s="5">
        <f t="shared" si="50"/>
        <v>0</v>
      </c>
      <c r="C150" s="14">
        <f t="shared" si="65"/>
        <v>-102</v>
      </c>
      <c r="F150" s="120" t="e">
        <f>VLOOKUP(C150,Blad1!$A:$B,2,0)</f>
        <v>#N/A</v>
      </c>
      <c r="G150" s="65" t="str">
        <f t="shared" si="47"/>
        <v/>
      </c>
      <c r="H150" s="4" t="str">
        <f>IF(G150="I",$K150,IF(G150="II",$K150-SUM(H$8:H149),IF(G150="III",$K150-SUM(H$8:H149),IF(G150="IV",$K150-SUM(H$8:H149),IF(G150="V",1-SUM(H$8:H149)," ")))))</f>
        <v xml:space="preserve"> </v>
      </c>
      <c r="I150" s="66" t="str">
        <f t="shared" si="48"/>
        <v/>
      </c>
      <c r="J150" s="43" t="str">
        <f>IF(I150="A",$K150,IF(I150="B",$K150-SUM(J$8:J149),IF(I150="C",$K150-SUM(J$8:J149),IF(I150="D",$K150-SUM(J$8:J149),IF(I150="E",1-SUM(J$8:J149)," ")))))</f>
        <v xml:space="preserve"> </v>
      </c>
      <c r="K150" s="1">
        <f>IF(C$4=0,0,(SUM(D$8:D150)/C$4))</f>
        <v>0</v>
      </c>
      <c r="L150" s="9" t="str">
        <f t="shared" si="51"/>
        <v xml:space="preserve"> </v>
      </c>
      <c r="M150" s="2" t="str">
        <f>IF(U150=2,K150,IF(W150=2,K150-SUM(M$8:M149),IF(X150=2,K150-SUM(M$8:M149),IF(X149=2,1-SUM(M$8:M149)," "))))</f>
        <v xml:space="preserve"> </v>
      </c>
      <c r="N150" s="1" t="str">
        <f t="shared" si="52"/>
        <v xml:space="preserve"> </v>
      </c>
      <c r="P150" s="3" t="str">
        <f>IF(O150="Plus",$K150,IF(O150="Basis",$K150-SUM(P$8:P149),IF(O150="Breedte",$K150-SUM(P$8:P149),IF(O149="Breedte",1-SUM(P$8:P149)," "))))</f>
        <v xml:space="preserve"> </v>
      </c>
      <c r="Q150" s="57" t="str">
        <f t="shared" si="67"/>
        <v/>
      </c>
      <c r="R150" s="93" t="e">
        <f t="shared" si="66"/>
        <v>#N/A</v>
      </c>
      <c r="S150" s="12">
        <f t="shared" si="53"/>
        <v>-102</v>
      </c>
      <c r="T150" s="18">
        <f t="shared" si="54"/>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5"/>
        <v>1</v>
      </c>
      <c r="Z150" s="12">
        <f t="shared" si="56"/>
        <v>1</v>
      </c>
      <c r="AA150" s="12">
        <f t="shared" si="57"/>
        <v>1</v>
      </c>
      <c r="AB150" s="12">
        <f t="shared" si="58"/>
        <v>1</v>
      </c>
      <c r="AD150" s="12">
        <f t="shared" si="59"/>
        <v>-102</v>
      </c>
      <c r="AE150" s="18">
        <f t="shared" si="60"/>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61"/>
        <v>1</v>
      </c>
      <c r="AK150" s="12">
        <f t="shared" si="62"/>
        <v>1</v>
      </c>
      <c r="AL150" s="12">
        <f t="shared" si="63"/>
        <v>1</v>
      </c>
      <c r="AM150" s="12">
        <f t="shared" si="64"/>
        <v>1</v>
      </c>
    </row>
    <row r="151" spans="1:39" ht="12" customHeight="1" x14ac:dyDescent="0.15">
      <c r="A151" s="5">
        <f t="shared" si="49"/>
        <v>0</v>
      </c>
      <c r="B151" s="5">
        <f t="shared" si="50"/>
        <v>0</v>
      </c>
      <c r="C151" s="14">
        <f t="shared" si="65"/>
        <v>-103</v>
      </c>
      <c r="F151" s="120" t="e">
        <f>VLOOKUP(C151,Blad1!$A:$B,2,0)</f>
        <v>#N/A</v>
      </c>
      <c r="G151" s="65" t="str">
        <f t="shared" si="47"/>
        <v/>
      </c>
      <c r="H151" s="4" t="str">
        <f>IF(G151="I",$K151,IF(G151="II",$K151-SUM(H$8:H150),IF(G151="III",$K151-SUM(H$8:H150),IF(G151="IV",$K151-SUM(H$8:H150),IF(G151="V",1-SUM(H$8:H150)," ")))))</f>
        <v xml:space="preserve"> </v>
      </c>
      <c r="I151" s="66" t="str">
        <f t="shared" si="48"/>
        <v/>
      </c>
      <c r="J151" s="43" t="str">
        <f>IF(I151="A",$K151,IF(I151="B",$K151-SUM(J$8:J150),IF(I151="C",$K151-SUM(J$8:J150),IF(I151="D",$K151-SUM(J$8:J150),IF(I151="E",1-SUM(J$8:J150)," ")))))</f>
        <v xml:space="preserve"> </v>
      </c>
      <c r="K151" s="1">
        <f>IF(C$4=0,0,(SUM(D$8:D151)/C$4))</f>
        <v>0</v>
      </c>
      <c r="L151" s="9" t="str">
        <f t="shared" si="51"/>
        <v xml:space="preserve"> </v>
      </c>
      <c r="M151" s="2" t="str">
        <f>IF(U151=2,K151,IF(W151=2,K151-SUM(M$8:M150),IF(X151=2,K151-SUM(M$8:M150),IF(X150=2,1-SUM(M$8:M150)," "))))</f>
        <v xml:space="preserve"> </v>
      </c>
      <c r="N151" s="1" t="str">
        <f t="shared" si="52"/>
        <v xml:space="preserve"> </v>
      </c>
      <c r="P151" s="3" t="str">
        <f>IF(O151="Plus",$K151,IF(O151="Basis",$K151-SUM(P$8:P150),IF(O151="Breedte",$K151-SUM(P$8:P150),IF(O150="Breedte",1-SUM(P$8:P150)," "))))</f>
        <v xml:space="preserve"> </v>
      </c>
      <c r="Q151" s="57" t="str">
        <f t="shared" si="67"/>
        <v/>
      </c>
      <c r="R151" s="93" t="e">
        <f t="shared" si="66"/>
        <v>#N/A</v>
      </c>
      <c r="S151" s="12">
        <f t="shared" si="53"/>
        <v>-103</v>
      </c>
      <c r="T151" s="18">
        <f t="shared" si="54"/>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5"/>
        <v>1</v>
      </c>
      <c r="Z151" s="12">
        <f t="shared" si="56"/>
        <v>1</v>
      </c>
      <c r="AA151" s="12">
        <f t="shared" si="57"/>
        <v>1</v>
      </c>
      <c r="AB151" s="12">
        <f t="shared" si="58"/>
        <v>1</v>
      </c>
      <c r="AD151" s="12">
        <f t="shared" si="59"/>
        <v>-103</v>
      </c>
      <c r="AE151" s="18">
        <f t="shared" si="60"/>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61"/>
        <v>1</v>
      </c>
      <c r="AK151" s="12">
        <f t="shared" si="62"/>
        <v>1</v>
      </c>
      <c r="AL151" s="12">
        <f t="shared" si="63"/>
        <v>1</v>
      </c>
      <c r="AM151" s="12">
        <f t="shared" si="64"/>
        <v>1</v>
      </c>
    </row>
    <row r="152" spans="1:39" ht="12" customHeight="1" x14ac:dyDescent="0.15">
      <c r="A152" s="5">
        <f t="shared" si="49"/>
        <v>0</v>
      </c>
      <c r="B152" s="5">
        <f t="shared" si="50"/>
        <v>0</v>
      </c>
      <c r="C152" s="14">
        <f t="shared" si="65"/>
        <v>-104</v>
      </c>
      <c r="F152" s="120" t="e">
        <f>VLOOKUP(C152,Blad1!$A:$B,2,0)</f>
        <v>#N/A</v>
      </c>
      <c r="G152" s="65" t="str">
        <f t="shared" si="47"/>
        <v/>
      </c>
      <c r="H152" s="4" t="str">
        <f>IF(G152="I",$K152,IF(G152="II",$K152-SUM(H$8:H151),IF(G152="III",$K152-SUM(H$8:H151),IF(G152="IV",$K152-SUM(H$8:H151),IF(G152="V",1-SUM(H$8:H151)," ")))))</f>
        <v xml:space="preserve"> </v>
      </c>
      <c r="I152" s="66" t="str">
        <f t="shared" si="48"/>
        <v/>
      </c>
      <c r="J152" s="43" t="str">
        <f>IF(I152="A",$K152,IF(I152="B",$K152-SUM(J$8:J151),IF(I152="C",$K152-SUM(J$8:J151),IF(I152="D",$K152-SUM(J$8:J151),IF(I152="E",1-SUM(J$8:J151)," ")))))</f>
        <v xml:space="preserve"> </v>
      </c>
      <c r="K152" s="1">
        <f>IF(C$4=0,0,(SUM(D$8:D152)/C$4))</f>
        <v>0</v>
      </c>
      <c r="L152" s="9" t="str">
        <f t="shared" si="51"/>
        <v xml:space="preserve"> </v>
      </c>
      <c r="M152" s="2" t="str">
        <f>IF(U152=2,K152,IF(W152=2,K152-SUM(M$8:M151),IF(X152=2,K152-SUM(M$8:M151),IF(X151=2,1-SUM(M$8:M151)," "))))</f>
        <v xml:space="preserve"> </v>
      </c>
      <c r="N152" s="1" t="str">
        <f t="shared" si="52"/>
        <v xml:space="preserve"> </v>
      </c>
      <c r="P152" s="3" t="str">
        <f>IF(O152="Plus",$K152,IF(O152="Basis",$K152-SUM(P$8:P151),IF(O152="Breedte",$K152-SUM(P$8:P151),IF(O151="Breedte",1-SUM(P$8:P151)," "))))</f>
        <v xml:space="preserve"> </v>
      </c>
      <c r="Q152" s="57" t="str">
        <f t="shared" si="67"/>
        <v/>
      </c>
      <c r="R152" s="93" t="e">
        <f t="shared" si="66"/>
        <v>#N/A</v>
      </c>
      <c r="S152" s="12">
        <f t="shared" si="53"/>
        <v>-104</v>
      </c>
      <c r="T152" s="18">
        <f t="shared" si="54"/>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5"/>
        <v>1</v>
      </c>
      <c r="Z152" s="12">
        <f t="shared" si="56"/>
        <v>1</v>
      </c>
      <c r="AA152" s="12">
        <f t="shared" si="57"/>
        <v>1</v>
      </c>
      <c r="AB152" s="12">
        <f t="shared" si="58"/>
        <v>1</v>
      </c>
      <c r="AD152" s="12">
        <f t="shared" si="59"/>
        <v>-104</v>
      </c>
      <c r="AE152" s="18">
        <f t="shared" si="60"/>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61"/>
        <v>1</v>
      </c>
      <c r="AK152" s="12">
        <f t="shared" si="62"/>
        <v>1</v>
      </c>
      <c r="AL152" s="12">
        <f t="shared" si="63"/>
        <v>1</v>
      </c>
      <c r="AM152" s="12">
        <f t="shared" si="64"/>
        <v>1</v>
      </c>
    </row>
    <row r="153" spans="1:39" ht="12" customHeight="1" x14ac:dyDescent="0.15">
      <c r="A153" s="5">
        <f t="shared" si="49"/>
        <v>0</v>
      </c>
      <c r="B153" s="5">
        <f t="shared" si="50"/>
        <v>0</v>
      </c>
      <c r="C153" s="14">
        <f t="shared" si="65"/>
        <v>-105</v>
      </c>
      <c r="F153" s="120" t="e">
        <f>VLOOKUP(C153,Blad1!$A:$B,2,0)</f>
        <v>#N/A</v>
      </c>
      <c r="G153" s="65" t="str">
        <f t="shared" si="47"/>
        <v/>
      </c>
      <c r="H153" s="4" t="str">
        <f>IF(G153="I",$K153,IF(G153="II",$K153-SUM(H$8:H152),IF(G153="III",$K153-SUM(H$8:H152),IF(G153="IV",$K153-SUM(H$8:H152),IF(G153="V",1-SUM(H$8:H152)," ")))))</f>
        <v xml:space="preserve"> </v>
      </c>
      <c r="I153" s="66" t="str">
        <f t="shared" si="48"/>
        <v/>
      </c>
      <c r="J153" s="43" t="str">
        <f>IF(I153="A",$K153,IF(I153="B",$K153-SUM(J$8:J152),IF(I153="C",$K153-SUM(J$8:J152),IF(I153="D",$K153-SUM(J$8:J152),IF(I153="E",1-SUM(J$8:J152)," ")))))</f>
        <v xml:space="preserve"> </v>
      </c>
      <c r="K153" s="1">
        <f>IF(C$4=0,0,(SUM(D$8:D153)/C$4))</f>
        <v>0</v>
      </c>
      <c r="L153" s="9" t="str">
        <f t="shared" si="51"/>
        <v xml:space="preserve"> </v>
      </c>
      <c r="M153" s="2" t="str">
        <f>IF(U153=2,K153,IF(W153=2,K153-SUM(M$8:M152),IF(X153=2,K153-SUM(M$8:M152),IF(X152=2,1-SUM(M$8:M152)," "))))</f>
        <v xml:space="preserve"> </v>
      </c>
      <c r="N153" s="1" t="str">
        <f t="shared" si="52"/>
        <v xml:space="preserve"> </v>
      </c>
      <c r="P153" s="3" t="str">
        <f>IF(O153="Plus",$K153,IF(O153="Basis",$K153-SUM(P$8:P152),IF(O153="Breedte",$K153-SUM(P$8:P152),IF(O152="Breedte",1-SUM(P$8:P152)," "))))</f>
        <v xml:space="preserve"> </v>
      </c>
      <c r="Q153" s="57" t="str">
        <f t="shared" si="67"/>
        <v/>
      </c>
      <c r="R153" s="93" t="e">
        <f t="shared" si="66"/>
        <v>#N/A</v>
      </c>
      <c r="S153" s="12">
        <f t="shared" si="53"/>
        <v>-105</v>
      </c>
      <c r="T153" s="18">
        <f t="shared" si="54"/>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5"/>
        <v>1</v>
      </c>
      <c r="Z153" s="12">
        <f t="shared" si="56"/>
        <v>1</v>
      </c>
      <c r="AA153" s="12">
        <f t="shared" si="57"/>
        <v>1</v>
      </c>
      <c r="AB153" s="12">
        <f t="shared" si="58"/>
        <v>1</v>
      </c>
      <c r="AD153" s="12">
        <f t="shared" si="59"/>
        <v>-105</v>
      </c>
      <c r="AE153" s="18">
        <f t="shared" si="60"/>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61"/>
        <v>1</v>
      </c>
      <c r="AK153" s="12">
        <f t="shared" si="62"/>
        <v>1</v>
      </c>
      <c r="AL153" s="12">
        <f t="shared" si="63"/>
        <v>1</v>
      </c>
      <c r="AM153" s="12">
        <f t="shared" si="64"/>
        <v>1</v>
      </c>
    </row>
    <row r="154" spans="1:39" ht="12" customHeight="1" x14ac:dyDescent="0.15">
      <c r="A154" s="5">
        <f t="shared" si="49"/>
        <v>0</v>
      </c>
      <c r="B154" s="5">
        <f t="shared" si="50"/>
        <v>0</v>
      </c>
      <c r="C154" s="14">
        <f t="shared" si="65"/>
        <v>-106</v>
      </c>
      <c r="F154" s="120" t="e">
        <f>VLOOKUP(C154,Blad1!$A:$B,2,0)</f>
        <v>#N/A</v>
      </c>
      <c r="G154" s="65" t="str">
        <f t="shared" si="47"/>
        <v/>
      </c>
      <c r="H154" s="4" t="str">
        <f>IF(G154="I",$K154,IF(G154="II",$K154-SUM(H$8:H153),IF(G154="III",$K154-SUM(H$8:H153),IF(G154="IV",$K154-SUM(H$8:H153),IF(G154="V",1-SUM(H$8:H153)," ")))))</f>
        <v xml:space="preserve"> </v>
      </c>
      <c r="I154" s="66" t="str">
        <f t="shared" si="48"/>
        <v/>
      </c>
      <c r="J154" s="43" t="str">
        <f>IF(I154="A",$K154,IF(I154="B",$K154-SUM(J$8:J153),IF(I154="C",$K154-SUM(J$8:J153),IF(I154="D",$K154-SUM(J$8:J153),IF(I154="E",1-SUM(J$8:J153)," ")))))</f>
        <v xml:space="preserve"> </v>
      </c>
      <c r="K154" s="1">
        <f>IF(C$4=0,0,(SUM(D$8:D154)/C$4))</f>
        <v>0</v>
      </c>
      <c r="L154" s="9" t="str">
        <f t="shared" si="51"/>
        <v xml:space="preserve"> </v>
      </c>
      <c r="M154" s="2" t="str">
        <f>IF(U154=2,K154,IF(W154=2,K154-SUM(M$8:M153),IF(X154=2,K154-SUM(M$8:M153),IF(X153=2,1-SUM(M$8:M153)," "))))</f>
        <v xml:space="preserve"> </v>
      </c>
      <c r="N154" s="1" t="str">
        <f t="shared" si="52"/>
        <v xml:space="preserve"> </v>
      </c>
      <c r="P154" s="3" t="str">
        <f>IF(O154="Plus",$K154,IF(O154="Basis",$K154-SUM(P$8:P153),IF(O154="Breedte",$K154-SUM(P$8:P153),IF(O153="Breedte",1-SUM(P$8:P153)," "))))</f>
        <v xml:space="preserve"> </v>
      </c>
      <c r="Q154" s="57" t="str">
        <f t="shared" si="67"/>
        <v/>
      </c>
      <c r="R154" s="93" t="e">
        <f t="shared" si="66"/>
        <v>#N/A</v>
      </c>
      <c r="S154" s="12">
        <f t="shared" si="53"/>
        <v>-106</v>
      </c>
      <c r="T154" s="18">
        <f t="shared" si="54"/>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5"/>
        <v>1</v>
      </c>
      <c r="Z154" s="12">
        <f t="shared" si="56"/>
        <v>1</v>
      </c>
      <c r="AA154" s="12">
        <f t="shared" si="57"/>
        <v>1</v>
      </c>
      <c r="AB154" s="12">
        <f t="shared" si="58"/>
        <v>1</v>
      </c>
      <c r="AD154" s="12">
        <f t="shared" si="59"/>
        <v>-106</v>
      </c>
      <c r="AE154" s="18">
        <f t="shared" si="60"/>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61"/>
        <v>1</v>
      </c>
      <c r="AK154" s="12">
        <f t="shared" si="62"/>
        <v>1</v>
      </c>
      <c r="AL154" s="12">
        <f t="shared" si="63"/>
        <v>1</v>
      </c>
      <c r="AM154" s="12">
        <f t="shared" si="64"/>
        <v>1</v>
      </c>
    </row>
    <row r="155" spans="1:39" ht="12" customHeight="1" x14ac:dyDescent="0.15">
      <c r="A155" s="5">
        <f t="shared" si="49"/>
        <v>0</v>
      </c>
      <c r="B155" s="5">
        <f t="shared" si="50"/>
        <v>0</v>
      </c>
      <c r="C155" s="14">
        <f t="shared" si="65"/>
        <v>-107</v>
      </c>
      <c r="F155" s="120" t="e">
        <f>VLOOKUP(C155,Blad1!$A:$B,2,0)</f>
        <v>#N/A</v>
      </c>
      <c r="G155" s="65" t="str">
        <f t="shared" si="47"/>
        <v/>
      </c>
      <c r="H155" s="4" t="str">
        <f>IF(G155="I",$K155,IF(G155="II",$K155-SUM(H$8:H154),IF(G155="III",$K155-SUM(H$8:H154),IF(G155="IV",$K155-SUM(H$8:H154),IF(G155="V",1-SUM(H$8:H154)," ")))))</f>
        <v xml:space="preserve"> </v>
      </c>
      <c r="I155" s="66" t="str">
        <f t="shared" si="48"/>
        <v/>
      </c>
      <c r="J155" s="43" t="str">
        <f>IF(I155="A",$K155,IF(I155="B",$K155-SUM(J$8:J154),IF(I155="C",$K155-SUM(J$8:J154),IF(I155="D",$K155-SUM(J$8:J154),IF(I155="E",1-SUM(J$8:J154)," ")))))</f>
        <v xml:space="preserve"> </v>
      </c>
      <c r="K155" s="1">
        <f>IF(C$4=0,0,(SUM(D$8:D155)/C$4))</f>
        <v>0</v>
      </c>
      <c r="L155" s="9" t="str">
        <f t="shared" si="51"/>
        <v xml:space="preserve"> </v>
      </c>
      <c r="M155" s="2" t="str">
        <f>IF(U155=2,K155,IF(W155=2,K155-SUM(M$8:M154),IF(X155=2,K155-SUM(M$8:M154),IF(X154=2,1-SUM(M$8:M154)," "))))</f>
        <v xml:space="preserve"> </v>
      </c>
      <c r="N155" s="1" t="str">
        <f t="shared" si="52"/>
        <v xml:space="preserve"> </v>
      </c>
      <c r="P155" s="3" t="str">
        <f>IF(O155="Plus",$K155,IF(O155="Basis",$K155-SUM(P$8:P154),IF(O155="Breedte",$K155-SUM(P$8:P154),IF(O154="Breedte",1-SUM(P$8:P154)," "))))</f>
        <v xml:space="preserve"> </v>
      </c>
      <c r="Q155" s="57" t="str">
        <f t="shared" si="67"/>
        <v/>
      </c>
      <c r="R155" s="93" t="e">
        <f t="shared" si="66"/>
        <v>#N/A</v>
      </c>
      <c r="S155" s="12">
        <f t="shared" si="53"/>
        <v>-107</v>
      </c>
      <c r="T155" s="18">
        <f t="shared" si="54"/>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5"/>
        <v>1</v>
      </c>
      <c r="Z155" s="12">
        <f t="shared" si="56"/>
        <v>1</v>
      </c>
      <c r="AA155" s="12">
        <f t="shared" si="57"/>
        <v>1</v>
      </c>
      <c r="AB155" s="12">
        <f t="shared" si="58"/>
        <v>1</v>
      </c>
      <c r="AD155" s="12">
        <f t="shared" si="59"/>
        <v>-107</v>
      </c>
      <c r="AE155" s="18">
        <f t="shared" si="60"/>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61"/>
        <v>1</v>
      </c>
      <c r="AK155" s="12">
        <f t="shared" si="62"/>
        <v>1</v>
      </c>
      <c r="AL155" s="12">
        <f t="shared" si="63"/>
        <v>1</v>
      </c>
      <c r="AM155" s="12">
        <f t="shared" si="64"/>
        <v>1</v>
      </c>
    </row>
    <row r="156" spans="1:39" ht="12" customHeight="1" x14ac:dyDescent="0.15">
      <c r="A156" s="5">
        <f t="shared" si="49"/>
        <v>0</v>
      </c>
      <c r="B156" s="5">
        <f t="shared" si="50"/>
        <v>0</v>
      </c>
      <c r="C156" s="14">
        <f t="shared" si="65"/>
        <v>-108</v>
      </c>
      <c r="F156" s="120"/>
      <c r="G156" s="65" t="str">
        <f t="shared" si="47"/>
        <v/>
      </c>
      <c r="H156" s="4" t="str">
        <f>IF(G156="I",$K156,IF(G156="II",$K156-SUM(H$8:H155),IF(G156="III",$K156-SUM(H$8:H155),IF(G156="IV",$K156-SUM(H$8:H155),IF(G156="V",1-SUM(H$8:H155)," ")))))</f>
        <v xml:space="preserve"> </v>
      </c>
      <c r="I156" s="66" t="str">
        <f t="shared" si="48"/>
        <v/>
      </c>
      <c r="J156" s="43" t="str">
        <f>IF(I156="A",$K156,IF(I156="B",$K156-SUM(J$8:J155),IF(I156="C",$K156-SUM(J$8:J155),IF(I156="D",$K156-SUM(J$8:J155),IF(I156="E",1-SUM(J$8:J155)," ")))))</f>
        <v xml:space="preserve"> </v>
      </c>
      <c r="K156" s="1">
        <f>IF(C$4=0,0,(SUM(D$8:D156)/C$4))</f>
        <v>0</v>
      </c>
      <c r="L156" s="9" t="str">
        <f t="shared" si="51"/>
        <v xml:space="preserve"> </v>
      </c>
      <c r="M156" s="2" t="str">
        <f>IF(U156=2,K156,IF(W156=2,K156-SUM(M$8:M155),IF(X156=2,K156-SUM(M$8:M155),IF(X155=2,1-SUM(M$8:M155)," "))))</f>
        <v xml:space="preserve"> </v>
      </c>
      <c r="N156" s="1" t="str">
        <f t="shared" si="52"/>
        <v xml:space="preserve"> </v>
      </c>
      <c r="P156" s="3" t="str">
        <f>IF(O156="Plus",$K156,IF(O156="Basis",$K156-SUM(P$8:P155),IF(O156="Breedte",$K156-SUM(P$8:P155),IF(O155="Breedte",1-SUM(P$8:P155)," "))))</f>
        <v xml:space="preserve"> </v>
      </c>
      <c r="Q156" s="57" t="str">
        <f t="shared" si="67"/>
        <v/>
      </c>
      <c r="R156" s="93">
        <f t="shared" si="66"/>
        <v>0</v>
      </c>
      <c r="S156" s="12">
        <f t="shared" si="53"/>
        <v>-108</v>
      </c>
      <c r="T156" s="18">
        <f t="shared" si="54"/>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5"/>
        <v>1</v>
      </c>
      <c r="Z156" s="12">
        <f t="shared" si="56"/>
        <v>1</v>
      </c>
      <c r="AA156" s="12">
        <f t="shared" si="57"/>
        <v>1</v>
      </c>
      <c r="AB156" s="12">
        <f t="shared" si="58"/>
        <v>1</v>
      </c>
      <c r="AD156" s="12">
        <f t="shared" si="59"/>
        <v>-108</v>
      </c>
      <c r="AE156" s="18">
        <f t="shared" si="60"/>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61"/>
        <v>1</v>
      </c>
      <c r="AK156" s="12">
        <f t="shared" si="62"/>
        <v>1</v>
      </c>
      <c r="AL156" s="12">
        <f t="shared" si="63"/>
        <v>1</v>
      </c>
      <c r="AM156" s="12">
        <f t="shared" si="64"/>
        <v>1</v>
      </c>
    </row>
    <row r="157" spans="1:39" ht="12" customHeight="1" x14ac:dyDescent="0.15">
      <c r="A157" s="5">
        <f t="shared" si="49"/>
        <v>0</v>
      </c>
      <c r="B157" s="5">
        <f t="shared" si="50"/>
        <v>0</v>
      </c>
      <c r="C157" s="14">
        <f t="shared" si="65"/>
        <v>-109</v>
      </c>
      <c r="F157" s="120"/>
      <c r="G157" s="65" t="str">
        <f t="shared" si="47"/>
        <v/>
      </c>
      <c r="H157" s="4" t="str">
        <f>IF(G157="I",$K157,IF(G157="II",$K157-SUM(H$8:H156),IF(G157="III",$K157-SUM(H$8:H156),IF(G157="IV",$K157-SUM(H$8:H156),IF(G157="V",1-SUM(H$8:H156)," ")))))</f>
        <v xml:space="preserve"> </v>
      </c>
      <c r="I157" s="66" t="str">
        <f t="shared" si="48"/>
        <v/>
      </c>
      <c r="J157" s="43" t="str">
        <f>IF(I157="A",$K157,IF(I157="B",$K157-SUM(J$8:J156),IF(I157="C",$K157-SUM(J$8:J156),IF(I157="D",$K157-SUM(J$8:J156),IF(I157="E",1-SUM(J$8:J156)," ")))))</f>
        <v xml:space="preserve"> </v>
      </c>
      <c r="K157" s="1">
        <f>IF(C$4=0,0,(SUM(D$8:D157)/C$4))</f>
        <v>0</v>
      </c>
      <c r="L157" s="9" t="str">
        <f t="shared" si="51"/>
        <v xml:space="preserve"> </v>
      </c>
      <c r="M157" s="2" t="str">
        <f>IF(U157=2,K157,IF(W157=2,K157-SUM(M$8:M156),IF(X157=2,K157-SUM(M$8:M156),IF(X156=2,1-SUM(M$8:M156)," "))))</f>
        <v xml:space="preserve"> </v>
      </c>
      <c r="N157" s="1" t="str">
        <f t="shared" si="52"/>
        <v xml:space="preserve"> </v>
      </c>
      <c r="P157" s="3" t="str">
        <f>IF(O157="Plus",$K157,IF(O157="Basis",$K157-SUM(P$8:P156),IF(O157="Breedte",$K157-SUM(P$8:P156),IF(O156="Breedte",1-SUM(P$8:P156)," "))))</f>
        <v xml:space="preserve"> </v>
      </c>
      <c r="Q157" s="57" t="str">
        <f t="shared" si="67"/>
        <v/>
      </c>
      <c r="R157" s="93">
        <f t="shared" si="66"/>
        <v>0</v>
      </c>
      <c r="S157" s="12">
        <f t="shared" si="53"/>
        <v>-109</v>
      </c>
      <c r="T157" s="18">
        <f t="shared" si="54"/>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5"/>
        <v>1</v>
      </c>
      <c r="Z157" s="12">
        <f t="shared" si="56"/>
        <v>1</v>
      </c>
      <c r="AA157" s="12">
        <f t="shared" si="57"/>
        <v>1</v>
      </c>
      <c r="AB157" s="12">
        <f t="shared" si="58"/>
        <v>1</v>
      </c>
      <c r="AD157" s="12">
        <f t="shared" si="59"/>
        <v>-109</v>
      </c>
      <c r="AE157" s="18">
        <f t="shared" si="60"/>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61"/>
        <v>1</v>
      </c>
      <c r="AK157" s="12">
        <f t="shared" si="62"/>
        <v>1</v>
      </c>
      <c r="AL157" s="12">
        <f t="shared" si="63"/>
        <v>1</v>
      </c>
      <c r="AM157" s="12">
        <f t="shared" si="64"/>
        <v>1</v>
      </c>
    </row>
    <row r="158" spans="1:39" ht="12" customHeight="1" x14ac:dyDescent="0.15">
      <c r="A158" s="5">
        <f t="shared" si="49"/>
        <v>0</v>
      </c>
      <c r="B158" s="5">
        <f t="shared" si="50"/>
        <v>0</v>
      </c>
      <c r="C158" s="14">
        <f t="shared" si="65"/>
        <v>-110</v>
      </c>
      <c r="F158" s="120"/>
      <c r="G158" s="65" t="str">
        <f t="shared" si="47"/>
        <v/>
      </c>
      <c r="H158" s="4" t="str">
        <f>IF(G158="I",$K158,IF(G158="II",$K158-SUM(H$8:H157),IF(G158="III",$K158-SUM(H$8:H157),IF(G158="IV",$K158-SUM(H$8:H157),IF(G158="V",1-SUM(H$8:H157)," ")))))</f>
        <v xml:space="preserve"> </v>
      </c>
      <c r="I158" s="66" t="str">
        <f t="shared" si="48"/>
        <v/>
      </c>
      <c r="J158" s="43" t="str">
        <f>IF(I158="A",$K158,IF(I158="B",$K158-SUM(J$8:J157),IF(I158="C",$K158-SUM(J$8:J157),IF(I158="D",$K158-SUM(J$8:J157),IF(I158="E",1-SUM(J$8:J157)," ")))))</f>
        <v xml:space="preserve"> </v>
      </c>
      <c r="K158" s="1">
        <f>IF(C$4=0,0,(SUM(D$8:D158)/C$4))</f>
        <v>0</v>
      </c>
      <c r="L158" s="9" t="str">
        <f t="shared" si="51"/>
        <v xml:space="preserve"> </v>
      </c>
      <c r="M158" s="2" t="str">
        <f>IF(U158=2,K158,IF(W158=2,K158-SUM(M$8:M157),IF(X158=2,K158-SUM(M$8:M157),IF(X157=2,1-SUM(M$8:M157)," "))))</f>
        <v xml:space="preserve"> </v>
      </c>
      <c r="N158" s="1" t="str">
        <f t="shared" si="52"/>
        <v xml:space="preserve"> </v>
      </c>
      <c r="P158" s="3" t="str">
        <f>IF(O158="Plus",$K158,IF(O158="Basis",$K158-SUM(P$8:P157),IF(O158="Breedte",$K158-SUM(P$8:P157),IF(O157="Breedte",1-SUM(P$8:P157)," "))))</f>
        <v xml:space="preserve"> </v>
      </c>
      <c r="Q158" s="57" t="str">
        <f t="shared" si="67"/>
        <v/>
      </c>
      <c r="R158" s="93">
        <f t="shared" si="66"/>
        <v>0</v>
      </c>
      <c r="S158" s="12">
        <f t="shared" si="53"/>
        <v>-110</v>
      </c>
      <c r="T158" s="18">
        <f t="shared" si="54"/>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5"/>
        <v>1</v>
      </c>
      <c r="Z158" s="12">
        <f t="shared" si="56"/>
        <v>1</v>
      </c>
      <c r="AA158" s="12">
        <f t="shared" si="57"/>
        <v>1</v>
      </c>
      <c r="AB158" s="12">
        <f t="shared" si="58"/>
        <v>1</v>
      </c>
      <c r="AD158" s="12">
        <f t="shared" si="59"/>
        <v>-110</v>
      </c>
      <c r="AE158" s="18">
        <f t="shared" si="60"/>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61"/>
        <v>1</v>
      </c>
      <c r="AK158" s="12">
        <f t="shared" si="62"/>
        <v>1</v>
      </c>
      <c r="AL158" s="12">
        <f t="shared" si="63"/>
        <v>1</v>
      </c>
      <c r="AM158" s="12">
        <f t="shared" si="64"/>
        <v>1</v>
      </c>
    </row>
    <row r="159" spans="1:39" ht="12" customHeight="1" x14ac:dyDescent="0.15">
      <c r="A159" s="5">
        <f t="shared" si="49"/>
        <v>0</v>
      </c>
      <c r="B159" s="5">
        <f t="shared" si="50"/>
        <v>0</v>
      </c>
      <c r="C159" s="14">
        <f t="shared" si="65"/>
        <v>-111</v>
      </c>
      <c r="F159" s="120"/>
      <c r="G159" s="65" t="str">
        <f t="shared" si="47"/>
        <v/>
      </c>
      <c r="H159" s="4" t="str">
        <f>IF(G159="I",$K159,IF(G159="II",$K159-SUM(H$8:H158),IF(G159="III",$K159-SUM(H$8:H158),IF(G159="IV",$K159-SUM(H$8:H158),IF(G159="V",1-SUM(H$8:H158)," ")))))</f>
        <v xml:space="preserve"> </v>
      </c>
      <c r="I159" s="66" t="str">
        <f t="shared" si="48"/>
        <v/>
      </c>
      <c r="J159" s="43" t="str">
        <f>IF(I159="A",$K159,IF(I159="B",$K159-SUM(J$8:J158),IF(I159="C",$K159-SUM(J$8:J158),IF(I159="D",$K159-SUM(J$8:J158),IF(I159="E",1-SUM(J$8:J158)," ")))))</f>
        <v xml:space="preserve"> </v>
      </c>
      <c r="K159" s="1">
        <f>IF(C$4=0,0,(SUM(D$8:D159)/C$4))</f>
        <v>0</v>
      </c>
      <c r="L159" s="9" t="str">
        <f t="shared" si="51"/>
        <v xml:space="preserve"> </v>
      </c>
      <c r="M159" s="2" t="str">
        <f>IF(U159=2,K159,IF(W159=2,K159-SUM(M$8:M158),IF(X159=2,K159-SUM(M$8:M158),IF(X158=2,1-SUM(M$8:M158)," "))))</f>
        <v xml:space="preserve"> </v>
      </c>
      <c r="N159" s="1" t="str">
        <f t="shared" si="52"/>
        <v xml:space="preserve"> </v>
      </c>
      <c r="P159" s="3" t="str">
        <f>IF(O159="Plus",$K159,IF(O159="Basis",$K159-SUM(P$8:P158),IF(O159="Breedte",$K159-SUM(P$8:P158),IF(O158="Breedte",1-SUM(P$8:P158)," "))))</f>
        <v xml:space="preserve"> </v>
      </c>
      <c r="Q159" s="57" t="str">
        <f t="shared" si="67"/>
        <v/>
      </c>
      <c r="R159" s="93">
        <f t="shared" si="66"/>
        <v>0</v>
      </c>
      <c r="S159" s="12">
        <f t="shared" si="53"/>
        <v>-111</v>
      </c>
      <c r="T159" s="18">
        <f t="shared" si="54"/>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5"/>
        <v>1</v>
      </c>
      <c r="Z159" s="12">
        <f t="shared" si="56"/>
        <v>1</v>
      </c>
      <c r="AA159" s="12">
        <f t="shared" si="57"/>
        <v>1</v>
      </c>
      <c r="AB159" s="12">
        <f t="shared" si="58"/>
        <v>1</v>
      </c>
      <c r="AD159" s="12">
        <f t="shared" si="59"/>
        <v>-111</v>
      </c>
      <c r="AE159" s="18">
        <f t="shared" si="60"/>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61"/>
        <v>1</v>
      </c>
      <c r="AK159" s="12">
        <f t="shared" si="62"/>
        <v>1</v>
      </c>
      <c r="AL159" s="12">
        <f t="shared" si="63"/>
        <v>1</v>
      </c>
      <c r="AM159" s="12">
        <f t="shared" si="64"/>
        <v>1</v>
      </c>
    </row>
    <row r="160" spans="1:39" ht="12" customHeight="1" x14ac:dyDescent="0.15">
      <c r="A160" s="5">
        <f t="shared" si="49"/>
        <v>0</v>
      </c>
      <c r="B160" s="5">
        <f t="shared" si="50"/>
        <v>0</v>
      </c>
      <c r="C160" s="14">
        <f t="shared" si="65"/>
        <v>-112</v>
      </c>
      <c r="F160" s="120"/>
      <c r="G160" s="65" t="str">
        <f t="shared" si="47"/>
        <v/>
      </c>
      <c r="H160" s="4" t="str">
        <f>IF(G160="I",$K160,IF(G160="II",$K160-SUM(H$8:H159),IF(G160="III",$K160-SUM(H$8:H159),IF(G160="IV",$K160-SUM(H$8:H159),IF(G160="V",1-SUM(H$8:H159)," ")))))</f>
        <v xml:space="preserve"> </v>
      </c>
      <c r="I160" s="66" t="str">
        <f t="shared" si="48"/>
        <v/>
      </c>
      <c r="J160" s="43" t="str">
        <f>IF(I160="A",$K160,IF(I160="B",$K160-SUM(J$8:J159),IF(I160="C",$K160-SUM(J$8:J159),IF(I160="D",$K160-SUM(J$8:J159),IF(I160="E",1-SUM(J$8:J159)," ")))))</f>
        <v xml:space="preserve"> </v>
      </c>
      <c r="K160" s="1">
        <f>IF(C$4=0,0,(SUM(D$8:D160)/C$4))</f>
        <v>0</v>
      </c>
      <c r="L160" s="9" t="str">
        <f t="shared" si="51"/>
        <v xml:space="preserve"> </v>
      </c>
      <c r="M160" s="2" t="str">
        <f>IF(U160=2,K160,IF(W160=2,K160-SUM(M$8:M159),IF(X160=2,K160-SUM(M$8:M159),IF(X159=2,1-SUM(M$8:M159)," "))))</f>
        <v xml:space="preserve"> </v>
      </c>
      <c r="N160" s="1" t="str">
        <f t="shared" si="52"/>
        <v xml:space="preserve"> </v>
      </c>
      <c r="P160" s="3" t="str">
        <f>IF(O160="Plus",$K160,IF(O160="Basis",$K160-SUM(P$8:P159),IF(O160="Breedte",$K160-SUM(P$8:P159),IF(O159="Breedte",1-SUM(P$8:P159)," "))))</f>
        <v xml:space="preserve"> </v>
      </c>
      <c r="Q160" s="57" t="str">
        <f t="shared" si="67"/>
        <v/>
      </c>
      <c r="R160" s="93">
        <f t="shared" si="66"/>
        <v>0</v>
      </c>
      <c r="S160" s="12">
        <f t="shared" si="53"/>
        <v>-112</v>
      </c>
      <c r="T160" s="18">
        <f t="shared" si="54"/>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5"/>
        <v>1</v>
      </c>
      <c r="Z160" s="12">
        <f t="shared" si="56"/>
        <v>1</v>
      </c>
      <c r="AA160" s="12">
        <f t="shared" si="57"/>
        <v>1</v>
      </c>
      <c r="AB160" s="12">
        <f t="shared" si="58"/>
        <v>1</v>
      </c>
      <c r="AD160" s="12">
        <f t="shared" si="59"/>
        <v>-112</v>
      </c>
      <c r="AE160" s="18">
        <f t="shared" si="60"/>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61"/>
        <v>1</v>
      </c>
      <c r="AK160" s="12">
        <f t="shared" si="62"/>
        <v>1</v>
      </c>
      <c r="AL160" s="12">
        <f t="shared" si="63"/>
        <v>1</v>
      </c>
      <c r="AM160" s="12">
        <f t="shared" si="64"/>
        <v>1</v>
      </c>
    </row>
    <row r="161" spans="1:39" ht="12" customHeight="1" x14ac:dyDescent="0.15">
      <c r="A161" s="5">
        <f t="shared" si="49"/>
        <v>0</v>
      </c>
      <c r="B161" s="5">
        <f t="shared" si="50"/>
        <v>0</v>
      </c>
      <c r="C161" s="14">
        <f t="shared" si="65"/>
        <v>-113</v>
      </c>
      <c r="F161" s="120"/>
      <c r="G161" s="65" t="str">
        <f t="shared" ref="G161:G200" si="68">IF(C161=48,"I",IF(C161=39,"II",IF(C161=32,"III",IF(C161=23,"IV",IF(C161=0,"V","")))))</f>
        <v/>
      </c>
      <c r="H161" s="4" t="str">
        <f>IF(G161="I",$K161,IF(G161="II",$K161-SUM(H$8:H160),IF(G161="III",$K161-SUM(H$8:H160),IF(G161="IV",$K161-SUM(H$8:H160),IF(G161="V",1-SUM(H$8:H160)," ")))))</f>
        <v xml:space="preserve"> </v>
      </c>
      <c r="I161" s="66" t="str">
        <f t="shared" si="48"/>
        <v/>
      </c>
      <c r="J161" s="43" t="str">
        <f>IF(I161="A",$K161,IF(I161="B",$K161-SUM(J$8:J160),IF(I161="C",$K161-SUM(J$8:J160),IF(I161="D",$K161-SUM(J$8:J160),IF(I161="E",1-SUM(J$8:J160)," ")))))</f>
        <v xml:space="preserve"> </v>
      </c>
      <c r="K161" s="1">
        <f>IF(C$4=0,0,(SUM(D$8:D161)/C$4))</f>
        <v>0</v>
      </c>
      <c r="L161" s="9" t="str">
        <f t="shared" si="51"/>
        <v xml:space="preserve"> </v>
      </c>
      <c r="M161" s="2" t="str">
        <f>IF(U161=2,K161,IF(W161=2,K161-SUM(M$8:M160),IF(X161=2,K161-SUM(M$8:M160),IF(X160=2,1-SUM(M$8:M160)," "))))</f>
        <v xml:space="preserve"> </v>
      </c>
      <c r="N161" s="1" t="str">
        <f t="shared" si="52"/>
        <v xml:space="preserve"> </v>
      </c>
      <c r="P161" s="3" t="str">
        <f>IF(O161="Plus",$K161,IF(O161="Basis",$K161-SUM(P$8:P160),IF(O161="Breedte",$K161-SUM(P$8:P160),IF(O160="Breedte",1-SUM(P$8:P160)," "))))</f>
        <v xml:space="preserve"> </v>
      </c>
      <c r="Q161" s="57" t="str">
        <f t="shared" si="67"/>
        <v/>
      </c>
      <c r="R161" s="93">
        <f t="shared" si="66"/>
        <v>0</v>
      </c>
      <c r="S161" s="12">
        <f t="shared" si="53"/>
        <v>-113</v>
      </c>
      <c r="T161" s="18">
        <f t="shared" si="54"/>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5"/>
        <v>1</v>
      </c>
      <c r="Z161" s="12">
        <f t="shared" si="56"/>
        <v>1</v>
      </c>
      <c r="AA161" s="12">
        <f t="shared" si="57"/>
        <v>1</v>
      </c>
      <c r="AB161" s="12">
        <f t="shared" si="58"/>
        <v>1</v>
      </c>
      <c r="AD161" s="12">
        <f t="shared" si="59"/>
        <v>-113</v>
      </c>
      <c r="AE161" s="18">
        <f t="shared" si="60"/>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61"/>
        <v>1</v>
      </c>
      <c r="AK161" s="12">
        <f t="shared" si="62"/>
        <v>1</v>
      </c>
      <c r="AL161" s="12">
        <f t="shared" si="63"/>
        <v>1</v>
      </c>
      <c r="AM161" s="12">
        <f t="shared" si="64"/>
        <v>1</v>
      </c>
    </row>
    <row r="162" spans="1:39" ht="12" customHeight="1" x14ac:dyDescent="0.15">
      <c r="A162" s="5">
        <f t="shared" si="49"/>
        <v>0</v>
      </c>
      <c r="B162" s="5">
        <f t="shared" si="50"/>
        <v>0</v>
      </c>
      <c r="C162" s="14">
        <f t="shared" si="65"/>
        <v>-114</v>
      </c>
      <c r="F162" s="120"/>
      <c r="G162" s="65" t="str">
        <f t="shared" si="68"/>
        <v/>
      </c>
      <c r="H162" s="4" t="str">
        <f>IF(G162="I",$K162,IF(G162="II",$K162-SUM(H$8:H161),IF(G162="III",$K162-SUM(H$8:H161),IF(G162="IV",$K162-SUM(H$8:H161),IF(G162="V",1-SUM(H$8:H161)," ")))))</f>
        <v xml:space="preserve"> </v>
      </c>
      <c r="I162" s="66" t="str">
        <f t="shared" si="48"/>
        <v/>
      </c>
      <c r="J162" s="43" t="str">
        <f>IF(I162="A",$K162,IF(I162="B",$K162-SUM(J$8:J161),IF(I162="C",$K162-SUM(J$8:J161),IF(I162="D",$K162-SUM(J$8:J161),IF(I162="E",1-SUM(J$8:J161)," ")))))</f>
        <v xml:space="preserve"> </v>
      </c>
      <c r="K162" s="1">
        <f>IF(C$4=0,0,(SUM(D$8:D162)/C$4))</f>
        <v>0</v>
      </c>
      <c r="L162" s="9" t="str">
        <f t="shared" si="51"/>
        <v xml:space="preserve"> </v>
      </c>
      <c r="M162" s="2" t="str">
        <f>IF(U162=2,K162,IF(W162=2,K162-SUM(M$8:M161),IF(X162=2,K162-SUM(M$8:M161),IF(X161=2,1-SUM(M$8:M161)," "))))</f>
        <v xml:space="preserve"> </v>
      </c>
      <c r="N162" s="1" t="str">
        <f t="shared" si="52"/>
        <v xml:space="preserve"> </v>
      </c>
      <c r="P162" s="3" t="str">
        <f>IF(O162="Plus",$K162,IF(O162="Basis",$K162-SUM(P$8:P161),IF(O162="Breedte",$K162-SUM(P$8:P161),IF(O161="Breedte",1-SUM(P$8:P161)," "))))</f>
        <v xml:space="preserve"> </v>
      </c>
      <c r="Q162" s="57" t="str">
        <f t="shared" si="67"/>
        <v/>
      </c>
      <c r="R162" s="93">
        <f t="shared" si="66"/>
        <v>0</v>
      </c>
      <c r="S162" s="12">
        <f t="shared" si="53"/>
        <v>-114</v>
      </c>
      <c r="T162" s="18">
        <f t="shared" si="54"/>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5"/>
        <v>1</v>
      </c>
      <c r="Z162" s="12">
        <f t="shared" si="56"/>
        <v>1</v>
      </c>
      <c r="AA162" s="12">
        <f t="shared" si="57"/>
        <v>1</v>
      </c>
      <c r="AB162" s="12">
        <f t="shared" si="58"/>
        <v>1</v>
      </c>
      <c r="AD162" s="12">
        <f t="shared" si="59"/>
        <v>-114</v>
      </c>
      <c r="AE162" s="18">
        <f t="shared" si="60"/>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61"/>
        <v>1</v>
      </c>
      <c r="AK162" s="12">
        <f t="shared" si="62"/>
        <v>1</v>
      </c>
      <c r="AL162" s="12">
        <f t="shared" si="63"/>
        <v>1</v>
      </c>
      <c r="AM162" s="12">
        <f t="shared" si="64"/>
        <v>1</v>
      </c>
    </row>
    <row r="163" spans="1:39" ht="12" customHeight="1" x14ac:dyDescent="0.15">
      <c r="A163" s="5">
        <f t="shared" si="49"/>
        <v>0</v>
      </c>
      <c r="B163" s="5">
        <f t="shared" si="50"/>
        <v>0</v>
      </c>
      <c r="C163" s="14">
        <f t="shared" si="65"/>
        <v>-115</v>
      </c>
      <c r="F163" s="120"/>
      <c r="G163" s="65" t="str">
        <f t="shared" si="68"/>
        <v/>
      </c>
      <c r="H163" s="4" t="str">
        <f>IF(G163="I",$K163,IF(G163="II",$K163-SUM(H$8:H162),IF(G163="III",$K163-SUM(H$8:H162),IF(G163="IV",$K163-SUM(H$8:H162),IF(G163="V",1-SUM(H$8:H162)," ")))))</f>
        <v xml:space="preserve"> </v>
      </c>
      <c r="I163" s="66" t="str">
        <f t="shared" si="48"/>
        <v/>
      </c>
      <c r="J163" s="43" t="str">
        <f>IF(I163="A",$K163,IF(I163="B",$K163-SUM(J$8:J162),IF(I163="C",$K163-SUM(J$8:J162),IF(I163="D",$K163-SUM(J$8:J162),IF(I163="E",1-SUM(J$8:J162)," ")))))</f>
        <v xml:space="preserve"> </v>
      </c>
      <c r="K163" s="1">
        <f>IF(C$4=0,0,(SUM(D$8:D163)/C$4))</f>
        <v>0</v>
      </c>
      <c r="L163" s="9" t="str">
        <f t="shared" si="51"/>
        <v xml:space="preserve"> </v>
      </c>
      <c r="M163" s="2" t="str">
        <f>IF(U163=2,K163,IF(W163=2,K163-SUM(M$8:M162),IF(X163=2,K163-SUM(M$8:M162),IF(X162=2,1-SUM(M$8:M162)," "))))</f>
        <v xml:space="preserve"> </v>
      </c>
      <c r="N163" s="1" t="str">
        <f t="shared" si="52"/>
        <v xml:space="preserve"> </v>
      </c>
      <c r="P163" s="3" t="str">
        <f>IF(O163="Plus",$K163,IF(O163="Basis",$K163-SUM(P$8:P162),IF(O163="Breedte",$K163-SUM(P$8:P162),IF(O162="Breedte",1-SUM(P$8:P162)," "))))</f>
        <v xml:space="preserve"> </v>
      </c>
      <c r="Q163" s="57" t="str">
        <f t="shared" si="67"/>
        <v/>
      </c>
      <c r="R163" s="93">
        <f t="shared" si="66"/>
        <v>0</v>
      </c>
      <c r="S163" s="12">
        <f t="shared" si="53"/>
        <v>-115</v>
      </c>
      <c r="T163" s="18">
        <f t="shared" si="54"/>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5"/>
        <v>1</v>
      </c>
      <c r="Z163" s="12">
        <f t="shared" si="56"/>
        <v>1</v>
      </c>
      <c r="AA163" s="12">
        <f t="shared" si="57"/>
        <v>1</v>
      </c>
      <c r="AB163" s="12">
        <f t="shared" si="58"/>
        <v>1</v>
      </c>
      <c r="AD163" s="12">
        <f t="shared" si="59"/>
        <v>-115</v>
      </c>
      <c r="AE163" s="18">
        <f t="shared" si="60"/>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61"/>
        <v>1</v>
      </c>
      <c r="AK163" s="12">
        <f t="shared" si="62"/>
        <v>1</v>
      </c>
      <c r="AL163" s="12">
        <f t="shared" si="63"/>
        <v>1</v>
      </c>
      <c r="AM163" s="12">
        <f t="shared" si="64"/>
        <v>1</v>
      </c>
    </row>
    <row r="164" spans="1:39" ht="12" customHeight="1" x14ac:dyDescent="0.15">
      <c r="A164" s="5">
        <f t="shared" si="49"/>
        <v>0</v>
      </c>
      <c r="B164" s="5">
        <f t="shared" si="50"/>
        <v>0</v>
      </c>
      <c r="C164" s="14">
        <f t="shared" si="65"/>
        <v>-116</v>
      </c>
      <c r="F164" s="120"/>
      <c r="G164" s="65" t="str">
        <f t="shared" si="68"/>
        <v/>
      </c>
      <c r="H164" s="4" t="str">
        <f>IF(G164="I",$K164,IF(G164="II",$K164-SUM(H$8:H163),IF(G164="III",$K164-SUM(H$8:H163),IF(G164="IV",$K164-SUM(H$8:H163),IF(G164="V",1-SUM(H$8:H163)," ")))))</f>
        <v xml:space="preserve"> </v>
      </c>
      <c r="I164" s="66" t="str">
        <f t="shared" si="48"/>
        <v/>
      </c>
      <c r="J164" s="43" t="str">
        <f>IF(I164="A",$K164,IF(I164="B",$K164-SUM(J$8:J163),IF(I164="C",$K164-SUM(J$8:J163),IF(I164="D",$K164-SUM(J$8:J163),IF(I164="E",1-SUM(J$8:J163)," ")))))</f>
        <v xml:space="preserve"> </v>
      </c>
      <c r="K164" s="1">
        <f>IF(C$4=0,0,(SUM(D$8:D164)/C$4))</f>
        <v>0</v>
      </c>
      <c r="L164" s="9" t="str">
        <f t="shared" si="51"/>
        <v xml:space="preserve"> </v>
      </c>
      <c r="M164" s="2" t="str">
        <f>IF(U164=2,K164,IF(W164=2,K164-SUM(M$8:M163),IF(X164=2,K164-SUM(M$8:M163),IF(X163=2,1-SUM(M$8:M163)," "))))</f>
        <v xml:space="preserve"> </v>
      </c>
      <c r="N164" s="1" t="str">
        <f t="shared" si="52"/>
        <v xml:space="preserve"> </v>
      </c>
      <c r="P164" s="3" t="str">
        <f>IF(O164="Plus",$K164,IF(O164="Basis",$K164-SUM(P$8:P163),IF(O164="Breedte",$K164-SUM(P$8:P163),IF(O163="Breedte",1-SUM(P$8:P163)," "))))</f>
        <v xml:space="preserve"> </v>
      </c>
      <c r="Q164" s="57" t="str">
        <f t="shared" si="67"/>
        <v/>
      </c>
      <c r="R164" s="93">
        <f t="shared" si="66"/>
        <v>0</v>
      </c>
      <c r="S164" s="12">
        <f t="shared" si="53"/>
        <v>-116</v>
      </c>
      <c r="T164" s="18">
        <f t="shared" si="54"/>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5"/>
        <v>1</v>
      </c>
      <c r="Z164" s="12">
        <f t="shared" si="56"/>
        <v>1</v>
      </c>
      <c r="AA164" s="12">
        <f t="shared" si="57"/>
        <v>1</v>
      </c>
      <c r="AB164" s="12">
        <f t="shared" si="58"/>
        <v>1</v>
      </c>
      <c r="AD164" s="12">
        <f t="shared" si="59"/>
        <v>-116</v>
      </c>
      <c r="AE164" s="18">
        <f t="shared" si="60"/>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61"/>
        <v>1</v>
      </c>
      <c r="AK164" s="12">
        <f t="shared" si="62"/>
        <v>1</v>
      </c>
      <c r="AL164" s="12">
        <f t="shared" si="63"/>
        <v>1</v>
      </c>
      <c r="AM164" s="12">
        <f t="shared" si="64"/>
        <v>1</v>
      </c>
    </row>
    <row r="165" spans="1:39" ht="12" customHeight="1" x14ac:dyDescent="0.15">
      <c r="A165" s="5">
        <f t="shared" si="49"/>
        <v>0</v>
      </c>
      <c r="B165" s="5">
        <f t="shared" si="50"/>
        <v>0</v>
      </c>
      <c r="C165" s="14">
        <f t="shared" si="65"/>
        <v>-117</v>
      </c>
      <c r="F165" s="120"/>
      <c r="G165" s="65" t="str">
        <f t="shared" si="68"/>
        <v/>
      </c>
      <c r="H165" s="4" t="str">
        <f>IF(G165="I",$K165,IF(G165="II",$K165-SUM(H$8:H164),IF(G165="III",$K165-SUM(H$8:H164),IF(G165="IV",$K165-SUM(H$8:H164),IF(G165="V",1-SUM(H$8:H164)," ")))))</f>
        <v xml:space="preserve"> </v>
      </c>
      <c r="I165" s="66" t="str">
        <f t="shared" si="48"/>
        <v/>
      </c>
      <c r="J165" s="43" t="str">
        <f>IF(I165="A",$K165,IF(I165="B",$K165-SUM(J$8:J164),IF(I165="C",$K165-SUM(J$8:J164),IF(I165="D",$K165-SUM(J$8:J164),IF(I165="E",1-SUM(J$8:J164)," ")))))</f>
        <v xml:space="preserve"> </v>
      </c>
      <c r="K165" s="1">
        <f>IF(C$4=0,0,(SUM(D$8:D165)/C$4))</f>
        <v>0</v>
      </c>
      <c r="L165" s="9" t="str">
        <f t="shared" si="51"/>
        <v xml:space="preserve"> </v>
      </c>
      <c r="M165" s="2" t="str">
        <f>IF(U165=2,K165,IF(W165=2,K165-SUM(M$8:M164),IF(X165=2,K165-SUM(M$8:M164),IF(X164=2,1-SUM(M$8:M164)," "))))</f>
        <v xml:space="preserve"> </v>
      </c>
      <c r="N165" s="1" t="str">
        <f t="shared" si="52"/>
        <v xml:space="preserve"> </v>
      </c>
      <c r="P165" s="3" t="str">
        <f>IF(O165="Plus",$K165,IF(O165="Basis",$K165-SUM(P$8:P164),IF(O165="Breedte",$K165-SUM(P$8:P164),IF(O164="Breedte",1-SUM(P$8:P164)," "))))</f>
        <v xml:space="preserve"> </v>
      </c>
      <c r="Q165" s="57" t="str">
        <f t="shared" si="67"/>
        <v/>
      </c>
      <c r="R165" s="93">
        <f t="shared" si="66"/>
        <v>0</v>
      </c>
      <c r="S165" s="12">
        <f t="shared" si="53"/>
        <v>-117</v>
      </c>
      <c r="T165" s="18">
        <f t="shared" si="54"/>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5"/>
        <v>1</v>
      </c>
      <c r="Z165" s="12">
        <f t="shared" si="56"/>
        <v>1</v>
      </c>
      <c r="AA165" s="12">
        <f t="shared" si="57"/>
        <v>1</v>
      </c>
      <c r="AB165" s="12">
        <f t="shared" si="58"/>
        <v>1</v>
      </c>
      <c r="AD165" s="12">
        <f t="shared" si="59"/>
        <v>-117</v>
      </c>
      <c r="AE165" s="18">
        <f t="shared" si="60"/>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61"/>
        <v>1</v>
      </c>
      <c r="AK165" s="12">
        <f t="shared" si="62"/>
        <v>1</v>
      </c>
      <c r="AL165" s="12">
        <f t="shared" si="63"/>
        <v>1</v>
      </c>
      <c r="AM165" s="12">
        <f t="shared" si="64"/>
        <v>1</v>
      </c>
    </row>
    <row r="166" spans="1:39" ht="12" customHeight="1" x14ac:dyDescent="0.15">
      <c r="A166" s="5">
        <f t="shared" si="49"/>
        <v>0</v>
      </c>
      <c r="B166" s="5">
        <f t="shared" si="50"/>
        <v>0</v>
      </c>
      <c r="C166" s="14">
        <f t="shared" si="65"/>
        <v>-118</v>
      </c>
      <c r="F166" s="120"/>
      <c r="G166" s="65" t="str">
        <f t="shared" si="68"/>
        <v/>
      </c>
      <c r="H166" s="4" t="str">
        <f>IF(G166="I",$K166,IF(G166="II",$K166-SUM(H$8:H165),IF(G166="III",$K166-SUM(H$8:H165),IF(G166="IV",$K166-SUM(H$8:H165),IF(G166="V",1-SUM(H$8:H165)," ")))))</f>
        <v xml:space="preserve"> </v>
      </c>
      <c r="I166" s="66" t="str">
        <f t="shared" si="48"/>
        <v/>
      </c>
      <c r="J166" s="43" t="str">
        <f>IF(I166="A",$K166,IF(I166="B",$K166-SUM(J$8:J165),IF(I166="C",$K166-SUM(J$8:J165),IF(I166="D",$K166-SUM(J$8:J165),IF(I166="E",1-SUM(J$8:J165)," ")))))</f>
        <v xml:space="preserve"> </v>
      </c>
      <c r="K166" s="1">
        <f>IF(C$4=0,0,(SUM(D$8:D166)/C$4))</f>
        <v>0</v>
      </c>
      <c r="L166" s="9" t="str">
        <f t="shared" si="51"/>
        <v xml:space="preserve"> </v>
      </c>
      <c r="M166" s="2" t="str">
        <f>IF(U166=2,K166,IF(W166=2,K166-SUM(M$8:M165),IF(X166=2,K166-SUM(M$8:M165),IF(X165=2,1-SUM(M$8:M165)," "))))</f>
        <v xml:space="preserve"> </v>
      </c>
      <c r="N166" s="1" t="str">
        <f t="shared" si="52"/>
        <v xml:space="preserve"> </v>
      </c>
      <c r="P166" s="3" t="str">
        <f>IF(O166="Plus",$K166,IF(O166="Basis",$K166-SUM(P$8:P165),IF(O166="Breedte",$K166-SUM(P$8:P165),IF(O165="Breedte",1-SUM(P$8:P165)," "))))</f>
        <v xml:space="preserve"> </v>
      </c>
      <c r="Q166" s="57" t="str">
        <f t="shared" si="67"/>
        <v/>
      </c>
      <c r="R166" s="93">
        <f t="shared" si="66"/>
        <v>0</v>
      </c>
      <c r="S166" s="12">
        <f t="shared" si="53"/>
        <v>-118</v>
      </c>
      <c r="T166" s="18">
        <f t="shared" si="54"/>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5"/>
        <v>1</v>
      </c>
      <c r="Z166" s="12">
        <f t="shared" si="56"/>
        <v>1</v>
      </c>
      <c r="AA166" s="12">
        <f t="shared" si="57"/>
        <v>1</v>
      </c>
      <c r="AB166" s="12">
        <f t="shared" si="58"/>
        <v>1</v>
      </c>
      <c r="AD166" s="12">
        <f t="shared" si="59"/>
        <v>-118</v>
      </c>
      <c r="AE166" s="18">
        <f t="shared" si="60"/>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61"/>
        <v>1</v>
      </c>
      <c r="AK166" s="12">
        <f t="shared" si="62"/>
        <v>1</v>
      </c>
      <c r="AL166" s="12">
        <f t="shared" si="63"/>
        <v>1</v>
      </c>
      <c r="AM166" s="12">
        <f t="shared" si="64"/>
        <v>1</v>
      </c>
    </row>
    <row r="167" spans="1:39" ht="12" customHeight="1" x14ac:dyDescent="0.15">
      <c r="A167" s="5">
        <f t="shared" si="49"/>
        <v>0</v>
      </c>
      <c r="B167" s="5">
        <f t="shared" si="50"/>
        <v>0</v>
      </c>
      <c r="C167" s="14">
        <f t="shared" si="65"/>
        <v>-119</v>
      </c>
      <c r="F167" s="120"/>
      <c r="G167" s="65" t="str">
        <f t="shared" si="68"/>
        <v/>
      </c>
      <c r="H167" s="4" t="str">
        <f>IF(G167="I",$K167,IF(G167="II",$K167-SUM(H$8:H166),IF(G167="III",$K167-SUM(H$8:H166),IF(G167="IV",$K167-SUM(H$8:H166),IF(G167="V",1-SUM(H$8:H166)," ")))))</f>
        <v xml:space="preserve"> </v>
      </c>
      <c r="I167" s="66" t="str">
        <f t="shared" si="48"/>
        <v/>
      </c>
      <c r="J167" s="43" t="str">
        <f>IF(I167="A",$K167,IF(I167="B",$K167-SUM(J$8:J166),IF(I167="C",$K167-SUM(J$8:J166),IF(I167="D",$K167-SUM(J$8:J166),IF(I167="E",1-SUM(J$8:J166)," ")))))</f>
        <v xml:space="preserve"> </v>
      </c>
      <c r="K167" s="1">
        <f>IF(C$4=0,0,(SUM(D$8:D167)/C$4))</f>
        <v>0</v>
      </c>
      <c r="L167" s="9" t="str">
        <f t="shared" si="51"/>
        <v xml:space="preserve"> </v>
      </c>
      <c r="M167" s="2" t="str">
        <f>IF(U167=2,K167,IF(W167=2,K167-SUM(M$8:M166),IF(X167=2,K167-SUM(M$8:M166),IF(X166=2,1-SUM(M$8:M166)," "))))</f>
        <v xml:space="preserve"> </v>
      </c>
      <c r="N167" s="1" t="str">
        <f t="shared" si="52"/>
        <v xml:space="preserve"> </v>
      </c>
      <c r="P167" s="3" t="str">
        <f>IF(O167="Plus",$K167,IF(O167="Basis",$K167-SUM(P$8:P166),IF(O167="Breedte",$K167-SUM(P$8:P166),IF(O166="Breedte",1-SUM(P$8:P166)," "))))</f>
        <v xml:space="preserve"> </v>
      </c>
      <c r="Q167" s="57" t="str">
        <f t="shared" si="67"/>
        <v/>
      </c>
      <c r="R167" s="93">
        <f t="shared" si="66"/>
        <v>0</v>
      </c>
      <c r="S167" s="12">
        <f t="shared" si="53"/>
        <v>-119</v>
      </c>
      <c r="T167" s="18">
        <f t="shared" si="54"/>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5"/>
        <v>1</v>
      </c>
      <c r="Z167" s="12">
        <f t="shared" si="56"/>
        <v>1</v>
      </c>
      <c r="AA167" s="12">
        <f t="shared" si="57"/>
        <v>1</v>
      </c>
      <c r="AB167" s="12">
        <f t="shared" si="58"/>
        <v>1</v>
      </c>
      <c r="AD167" s="12">
        <f t="shared" si="59"/>
        <v>-119</v>
      </c>
      <c r="AE167" s="18">
        <f t="shared" si="60"/>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61"/>
        <v>1</v>
      </c>
      <c r="AK167" s="12">
        <f t="shared" si="62"/>
        <v>1</v>
      </c>
      <c r="AL167" s="12">
        <f t="shared" si="63"/>
        <v>1</v>
      </c>
      <c r="AM167" s="12">
        <f t="shared" si="64"/>
        <v>1</v>
      </c>
    </row>
    <row r="168" spans="1:39" ht="12" customHeight="1" x14ac:dyDescent="0.15">
      <c r="A168" s="5">
        <f t="shared" si="49"/>
        <v>0</v>
      </c>
      <c r="B168" s="5">
        <f t="shared" si="50"/>
        <v>0</v>
      </c>
      <c r="C168" s="14">
        <f t="shared" si="65"/>
        <v>-120</v>
      </c>
      <c r="F168" s="120"/>
      <c r="G168" s="65" t="str">
        <f t="shared" si="68"/>
        <v/>
      </c>
      <c r="H168" s="4" t="str">
        <f>IF(G168="I",$K168,IF(G168="II",$K168-SUM(H$8:H167),IF(G168="III",$K168-SUM(H$8:H167),IF(G168="IV",$K168-SUM(H$8:H167),IF(G168="V",1-SUM(H$8:H167)," ")))))</f>
        <v xml:space="preserve"> </v>
      </c>
      <c r="I168" s="66" t="str">
        <f t="shared" si="48"/>
        <v/>
      </c>
      <c r="J168" s="43" t="str">
        <f>IF(I168="A",$K168,IF(I168="B",$K168-SUM(J$8:J167),IF(I168="C",$K168-SUM(J$8:J167),IF(I168="D",$K168-SUM(J$8:J167),IF(I168="E",1-SUM(J$8:J167)," ")))))</f>
        <v xml:space="preserve"> </v>
      </c>
      <c r="K168" s="1">
        <f>IF(C$4=0,0,(SUM(D$8:D168)/C$4))</f>
        <v>0</v>
      </c>
      <c r="L168" s="9" t="str">
        <f t="shared" si="51"/>
        <v xml:space="preserve"> </v>
      </c>
      <c r="M168" s="2" t="str">
        <f>IF(U168=2,K168,IF(W168=2,K168-SUM(M$8:M167),IF(X168=2,K168-SUM(M$8:M167),IF(X167=2,1-SUM(M$8:M167)," "))))</f>
        <v xml:space="preserve"> </v>
      </c>
      <c r="N168" s="1" t="str">
        <f t="shared" si="52"/>
        <v xml:space="preserve"> </v>
      </c>
      <c r="P168" s="3" t="str">
        <f>IF(O168="Plus",$K168,IF(O168="Basis",$K168-SUM(P$8:P167),IF(O168="Breedte",$K168-SUM(P$8:P167),IF(O167="Breedte",1-SUM(P$8:P167)," "))))</f>
        <v xml:space="preserve"> </v>
      </c>
      <c r="Q168" s="57" t="str">
        <f t="shared" si="67"/>
        <v/>
      </c>
      <c r="R168" s="93">
        <f t="shared" si="66"/>
        <v>0</v>
      </c>
      <c r="S168" s="12">
        <f t="shared" si="53"/>
        <v>-120</v>
      </c>
      <c r="T168" s="18">
        <f t="shared" si="54"/>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5"/>
        <v>1</v>
      </c>
      <c r="Z168" s="12">
        <f t="shared" si="56"/>
        <v>1</v>
      </c>
      <c r="AA168" s="12">
        <f t="shared" si="57"/>
        <v>1</v>
      </c>
      <c r="AB168" s="12">
        <f t="shared" si="58"/>
        <v>1</v>
      </c>
      <c r="AD168" s="12">
        <f t="shared" si="59"/>
        <v>-120</v>
      </c>
      <c r="AE168" s="18">
        <f t="shared" si="60"/>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61"/>
        <v>1</v>
      </c>
      <c r="AK168" s="12">
        <f t="shared" si="62"/>
        <v>1</v>
      </c>
      <c r="AL168" s="12">
        <f t="shared" si="63"/>
        <v>1</v>
      </c>
      <c r="AM168" s="12">
        <f t="shared" si="64"/>
        <v>1</v>
      </c>
    </row>
    <row r="169" spans="1:39" ht="12" customHeight="1" x14ac:dyDescent="0.15">
      <c r="A169" s="5">
        <f t="shared" si="49"/>
        <v>0</v>
      </c>
      <c r="B169" s="5">
        <f t="shared" si="50"/>
        <v>0</v>
      </c>
      <c r="C169" s="14">
        <f t="shared" si="65"/>
        <v>-121</v>
      </c>
      <c r="F169" s="120"/>
      <c r="G169" s="65" t="str">
        <f t="shared" si="68"/>
        <v/>
      </c>
      <c r="H169" s="4" t="str">
        <f>IF(G169="I",$K169,IF(G169="II",$K169-SUM(H$8:H168),IF(G169="III",$K169-SUM(H$8:H168),IF(G169="IV",$K169-SUM(H$8:H168),IF(G169="V",1-SUM(H$8:H168)," ")))))</f>
        <v xml:space="preserve"> </v>
      </c>
      <c r="I169" s="66" t="str">
        <f t="shared" si="48"/>
        <v/>
      </c>
      <c r="J169" s="43" t="str">
        <f>IF(I169="A",$K169,IF(I169="B",$K169-SUM(J$8:J168),IF(I169="C",$K169-SUM(J$8:J168),IF(I169="D",$K169-SUM(J$8:J168),IF(I169="E",1-SUM(J$8:J168)," ")))))</f>
        <v xml:space="preserve"> </v>
      </c>
      <c r="K169" s="1">
        <f>IF(C$4=0,0,(SUM(D$8:D169)/C$4))</f>
        <v>0</v>
      </c>
      <c r="L169" s="9" t="str">
        <f t="shared" si="51"/>
        <v xml:space="preserve"> </v>
      </c>
      <c r="M169" s="2" t="str">
        <f>IF(U169=2,K169,IF(W169=2,K169-SUM(M$8:M168),IF(X169=2,K169-SUM(M$8:M168),IF(X168=2,1-SUM(M$8:M168)," "))))</f>
        <v xml:space="preserve"> </v>
      </c>
      <c r="N169" s="1" t="str">
        <f t="shared" si="52"/>
        <v xml:space="preserve"> </v>
      </c>
      <c r="P169" s="3" t="str">
        <f>IF(O169="Plus",$K169,IF(O169="Basis",$K169-SUM(P$8:P168),IF(O169="Breedte",$K169-SUM(P$8:P168),IF(O168="Breedte",1-SUM(P$8:P168)," "))))</f>
        <v xml:space="preserve"> </v>
      </c>
      <c r="Q169" s="57" t="str">
        <f t="shared" si="67"/>
        <v/>
      </c>
      <c r="R169" s="93">
        <f t="shared" si="66"/>
        <v>0</v>
      </c>
      <c r="S169" s="12">
        <f t="shared" si="53"/>
        <v>-121</v>
      </c>
      <c r="T169" s="18">
        <f t="shared" si="54"/>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5"/>
        <v>1</v>
      </c>
      <c r="Z169" s="12">
        <f t="shared" si="56"/>
        <v>1</v>
      </c>
      <c r="AA169" s="12">
        <f t="shared" si="57"/>
        <v>1</v>
      </c>
      <c r="AB169" s="12">
        <f t="shared" si="58"/>
        <v>1</v>
      </c>
      <c r="AD169" s="12">
        <f t="shared" si="59"/>
        <v>-121</v>
      </c>
      <c r="AE169" s="18">
        <f t="shared" si="60"/>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61"/>
        <v>1</v>
      </c>
      <c r="AK169" s="12">
        <f t="shared" si="62"/>
        <v>1</v>
      </c>
      <c r="AL169" s="12">
        <f t="shared" si="63"/>
        <v>1</v>
      </c>
      <c r="AM169" s="12">
        <f t="shared" si="64"/>
        <v>1</v>
      </c>
    </row>
    <row r="170" spans="1:39" ht="12" customHeight="1" x14ac:dyDescent="0.15">
      <c r="A170" s="5">
        <f t="shared" si="49"/>
        <v>0</v>
      </c>
      <c r="B170" s="5">
        <f t="shared" si="50"/>
        <v>0</v>
      </c>
      <c r="C170" s="14">
        <f t="shared" si="65"/>
        <v>-122</v>
      </c>
      <c r="F170" s="120"/>
      <c r="G170" s="65" t="str">
        <f t="shared" si="68"/>
        <v/>
      </c>
      <c r="H170" s="4" t="str">
        <f>IF(G170="I",$K170,IF(G170="II",$K170-SUM(H$8:H169),IF(G170="III",$K170-SUM(H$8:H169),IF(G170="IV",$K170-SUM(H$8:H169),IF(G170="V",1-SUM(H$8:H169)," ")))))</f>
        <v xml:space="preserve"> </v>
      </c>
      <c r="I170" s="66" t="str">
        <f t="shared" si="48"/>
        <v/>
      </c>
      <c r="J170" s="43" t="str">
        <f>IF(I170="A",$K170,IF(I170="B",$K170-SUM(J$8:J169),IF(I170="C",$K170-SUM(J$8:J169),IF(I170="D",$K170-SUM(J$8:J169),IF(I170="E",1-SUM(J$8:J169)," ")))))</f>
        <v xml:space="preserve"> </v>
      </c>
      <c r="K170" s="1">
        <f>IF(C$4=0,0,(SUM(D$8:D170)/C$4))</f>
        <v>0</v>
      </c>
      <c r="L170" s="9" t="str">
        <f t="shared" si="51"/>
        <v xml:space="preserve"> </v>
      </c>
      <c r="M170" s="2" t="str">
        <f>IF(U170=2,K170,IF(W170=2,K170-SUM(M$8:M169),IF(X170=2,K170-SUM(M$8:M169),IF(X169=2,1-SUM(M$8:M169)," "))))</f>
        <v xml:space="preserve"> </v>
      </c>
      <c r="N170" s="1" t="str">
        <f t="shared" si="52"/>
        <v xml:space="preserve"> </v>
      </c>
      <c r="P170" s="3" t="str">
        <f>IF(O170="Plus",$K170,IF(O170="Basis",$K170-SUM(P$8:P169),IF(O170="Breedte",$K170-SUM(P$8:P169),IF(O169="Breedte",1-SUM(P$8:P169)," "))))</f>
        <v xml:space="preserve"> </v>
      </c>
      <c r="Q170" s="57" t="str">
        <f t="shared" si="67"/>
        <v/>
      </c>
      <c r="R170" s="93">
        <f t="shared" si="66"/>
        <v>0</v>
      </c>
      <c r="S170" s="12">
        <f t="shared" si="53"/>
        <v>-122</v>
      </c>
      <c r="T170" s="18">
        <f t="shared" si="54"/>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5"/>
        <v>1</v>
      </c>
      <c r="Z170" s="12">
        <f t="shared" si="56"/>
        <v>1</v>
      </c>
      <c r="AA170" s="12">
        <f t="shared" si="57"/>
        <v>1</v>
      </c>
      <c r="AB170" s="12">
        <f t="shared" si="58"/>
        <v>1</v>
      </c>
      <c r="AD170" s="12">
        <f t="shared" si="59"/>
        <v>-122</v>
      </c>
      <c r="AE170" s="18">
        <f t="shared" si="60"/>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61"/>
        <v>1</v>
      </c>
      <c r="AK170" s="12">
        <f t="shared" si="62"/>
        <v>1</v>
      </c>
      <c r="AL170" s="12">
        <f t="shared" si="63"/>
        <v>1</v>
      </c>
      <c r="AM170" s="12">
        <f t="shared" si="64"/>
        <v>1</v>
      </c>
    </row>
    <row r="171" spans="1:39" ht="12" customHeight="1" x14ac:dyDescent="0.15">
      <c r="A171" s="5">
        <f t="shared" si="49"/>
        <v>0</v>
      </c>
      <c r="B171" s="5">
        <f t="shared" si="50"/>
        <v>0</v>
      </c>
      <c r="C171" s="14">
        <f t="shared" si="65"/>
        <v>-123</v>
      </c>
      <c r="F171" s="120"/>
      <c r="G171" s="65" t="str">
        <f t="shared" si="68"/>
        <v/>
      </c>
      <c r="H171" s="4" t="str">
        <f>IF(G171="I",$K171,IF(G171="II",$K171-SUM(H$8:H170),IF(G171="III",$K171-SUM(H$8:H170),IF(G171="IV",$K171-SUM(H$8:H170),IF(G171="V",1-SUM(H$8:H170)," ")))))</f>
        <v xml:space="preserve"> </v>
      </c>
      <c r="I171" s="66" t="str">
        <f t="shared" si="48"/>
        <v/>
      </c>
      <c r="J171" s="43" t="str">
        <f>IF(I171="A",$K171,IF(I171="B",$K171-SUM(J$8:J170),IF(I171="C",$K171-SUM(J$8:J170),IF(I171="D",$K171-SUM(J$8:J170),IF(I171="E",1-SUM(J$8:J170)," ")))))</f>
        <v xml:space="preserve"> </v>
      </c>
      <c r="K171" s="1">
        <f>IF(C$4=0,0,(SUM(D$8:D171)/C$4))</f>
        <v>0</v>
      </c>
      <c r="L171" s="9" t="str">
        <f t="shared" si="51"/>
        <v xml:space="preserve"> </v>
      </c>
      <c r="M171" s="2" t="str">
        <f>IF(U171=2,K171,IF(W171=2,K171-SUM(M$8:M170),IF(X171=2,K171-SUM(M$8:M170),IF(X170=2,1-SUM(M$8:M170)," "))))</f>
        <v xml:space="preserve"> </v>
      </c>
      <c r="N171" s="1" t="str">
        <f t="shared" si="52"/>
        <v xml:space="preserve"> </v>
      </c>
      <c r="P171" s="3" t="str">
        <f>IF(O171="Plus",$K171,IF(O171="Basis",$K171-SUM(P$8:P170),IF(O171="Breedte",$K171-SUM(P$8:P170),IF(O170="Breedte",1-SUM(P$8:P170)," "))))</f>
        <v xml:space="preserve"> </v>
      </c>
      <c r="Q171" s="57" t="str">
        <f t="shared" si="67"/>
        <v/>
      </c>
      <c r="R171" s="93">
        <f t="shared" si="66"/>
        <v>0</v>
      </c>
      <c r="S171" s="12">
        <f t="shared" si="53"/>
        <v>-123</v>
      </c>
      <c r="T171" s="18">
        <f t="shared" si="54"/>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5"/>
        <v>1</v>
      </c>
      <c r="Z171" s="12">
        <f t="shared" si="56"/>
        <v>1</v>
      </c>
      <c r="AA171" s="12">
        <f t="shared" si="57"/>
        <v>1</v>
      </c>
      <c r="AB171" s="12">
        <f t="shared" si="58"/>
        <v>1</v>
      </c>
      <c r="AD171" s="12">
        <f t="shared" si="59"/>
        <v>-123</v>
      </c>
      <c r="AE171" s="18">
        <f t="shared" si="60"/>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61"/>
        <v>1</v>
      </c>
      <c r="AK171" s="12">
        <f t="shared" si="62"/>
        <v>1</v>
      </c>
      <c r="AL171" s="12">
        <f t="shared" si="63"/>
        <v>1</v>
      </c>
      <c r="AM171" s="12">
        <f t="shared" si="64"/>
        <v>1</v>
      </c>
    </row>
    <row r="172" spans="1:39" ht="12" customHeight="1" x14ac:dyDescent="0.15">
      <c r="A172" s="5">
        <f t="shared" si="49"/>
        <v>0</v>
      </c>
      <c r="B172" s="5">
        <f t="shared" si="50"/>
        <v>0</v>
      </c>
      <c r="C172" s="14">
        <f t="shared" si="65"/>
        <v>-124</v>
      </c>
      <c r="F172" s="120"/>
      <c r="G172" s="65" t="str">
        <f t="shared" si="68"/>
        <v/>
      </c>
      <c r="H172" s="4" t="str">
        <f>IF(G172="I",$K172,IF(G172="II",$K172-SUM(H$8:H171),IF(G172="III",$K172-SUM(H$8:H171),IF(G172="IV",$K172-SUM(H$8:H171),IF(G172="V",1-SUM(H$8:H171)," ")))))</f>
        <v xml:space="preserve"> </v>
      </c>
      <c r="I172" s="66" t="str">
        <f t="shared" si="48"/>
        <v/>
      </c>
      <c r="J172" s="43" t="str">
        <f>IF(I172="A",$K172,IF(I172="B",$K172-SUM(J$8:J171),IF(I172="C",$K172-SUM(J$8:J171),IF(I172="D",$K172-SUM(J$8:J171),IF(I172="E",1-SUM(J$8:J171)," ")))))</f>
        <v xml:space="preserve"> </v>
      </c>
      <c r="K172" s="1">
        <f>IF(C$4=0,0,(SUM(D$8:D172)/C$4))</f>
        <v>0</v>
      </c>
      <c r="L172" s="9" t="str">
        <f t="shared" si="51"/>
        <v xml:space="preserve"> </v>
      </c>
      <c r="M172" s="2" t="str">
        <f>IF(U172=2,K172,IF(W172=2,K172-SUM(M$8:M171),IF(X172=2,K172-SUM(M$8:M171),IF(X171=2,1-SUM(M$8:M171)," "))))</f>
        <v xml:space="preserve"> </v>
      </c>
      <c r="N172" s="1" t="str">
        <f t="shared" si="52"/>
        <v xml:space="preserve"> </v>
      </c>
      <c r="P172" s="3" t="str">
        <f>IF(O172="Plus",$K172,IF(O172="Basis",$K172-SUM(P$8:P171),IF(O172="Breedte",$K172-SUM(P$8:P171),IF(O171="Breedte",1-SUM(P$8:P171)," "))))</f>
        <v xml:space="preserve"> </v>
      </c>
      <c r="Q172" s="57" t="str">
        <f t="shared" si="67"/>
        <v/>
      </c>
      <c r="R172" s="93">
        <f t="shared" si="66"/>
        <v>0</v>
      </c>
      <c r="S172" s="12">
        <f t="shared" si="53"/>
        <v>-124</v>
      </c>
      <c r="T172" s="18">
        <f t="shared" si="54"/>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5"/>
        <v>1</v>
      </c>
      <c r="Z172" s="12">
        <f t="shared" si="56"/>
        <v>1</v>
      </c>
      <c r="AA172" s="12">
        <f t="shared" si="57"/>
        <v>1</v>
      </c>
      <c r="AB172" s="12">
        <f t="shared" si="58"/>
        <v>1</v>
      </c>
      <c r="AD172" s="12">
        <f t="shared" si="59"/>
        <v>-124</v>
      </c>
      <c r="AE172" s="18">
        <f t="shared" si="60"/>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61"/>
        <v>1</v>
      </c>
      <c r="AK172" s="12">
        <f t="shared" si="62"/>
        <v>1</v>
      </c>
      <c r="AL172" s="12">
        <f t="shared" si="63"/>
        <v>1</v>
      </c>
      <c r="AM172" s="12">
        <f t="shared" si="64"/>
        <v>1</v>
      </c>
    </row>
    <row r="173" spans="1:39" ht="12" customHeight="1" x14ac:dyDescent="0.15">
      <c r="A173" s="5">
        <f t="shared" si="49"/>
        <v>0</v>
      </c>
      <c r="B173" s="5">
        <f t="shared" si="50"/>
        <v>0</v>
      </c>
      <c r="C173" s="14">
        <f t="shared" si="65"/>
        <v>-125</v>
      </c>
      <c r="F173" s="120"/>
      <c r="G173" s="65" t="str">
        <f t="shared" si="68"/>
        <v/>
      </c>
      <c r="H173" s="4" t="str">
        <f>IF(G173="I",$K173,IF(G173="II",$K173-SUM(H$8:H172),IF(G173="III",$K173-SUM(H$8:H172),IF(G173="IV",$K173-SUM(H$8:H172),IF(G173="V",1-SUM(H$8:H172)," ")))))</f>
        <v xml:space="preserve"> </v>
      </c>
      <c r="I173" s="66" t="str">
        <f t="shared" si="48"/>
        <v/>
      </c>
      <c r="J173" s="43" t="str">
        <f>IF(I173="A",$K173,IF(I173="B",$K173-SUM(J$8:J172),IF(I173="C",$K173-SUM(J$8:J172),IF(I173="D",$K173-SUM(J$8:J172),IF(I173="E",1-SUM(J$8:J172)," ")))))</f>
        <v xml:space="preserve"> </v>
      </c>
      <c r="K173" s="1">
        <f>IF(C$4=0,0,(SUM(D$8:D173)/C$4))</f>
        <v>0</v>
      </c>
      <c r="L173" s="9" t="str">
        <f t="shared" si="51"/>
        <v xml:space="preserve"> </v>
      </c>
      <c r="M173" s="2" t="str">
        <f>IF(U173=2,K173,IF(W173=2,K173-SUM(M$8:M172),IF(X173=2,K173-SUM(M$8:M172),IF(X172=2,1-SUM(M$8:M172)," "))))</f>
        <v xml:space="preserve"> </v>
      </c>
      <c r="N173" s="1" t="str">
        <f t="shared" si="52"/>
        <v xml:space="preserve"> </v>
      </c>
      <c r="P173" s="3" t="str">
        <f>IF(O173="Plus",$K173,IF(O173="Basis",$K173-SUM(P$8:P172),IF(O173="Breedte",$K173-SUM(P$8:P172),IF(O172="Breedte",1-SUM(P$8:P172)," "))))</f>
        <v xml:space="preserve"> </v>
      </c>
      <c r="Q173" s="57" t="str">
        <f t="shared" si="67"/>
        <v/>
      </c>
      <c r="R173" s="93">
        <f t="shared" si="66"/>
        <v>0</v>
      </c>
      <c r="S173" s="12">
        <f t="shared" si="53"/>
        <v>-125</v>
      </c>
      <c r="T173" s="18">
        <f t="shared" si="54"/>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5"/>
        <v>1</v>
      </c>
      <c r="Z173" s="12">
        <f t="shared" si="56"/>
        <v>1</v>
      </c>
      <c r="AA173" s="12">
        <f t="shared" si="57"/>
        <v>1</v>
      </c>
      <c r="AB173" s="12">
        <f t="shared" si="58"/>
        <v>1</v>
      </c>
      <c r="AD173" s="12">
        <f t="shared" si="59"/>
        <v>-125</v>
      </c>
      <c r="AE173" s="18">
        <f t="shared" si="60"/>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61"/>
        <v>1</v>
      </c>
      <c r="AK173" s="12">
        <f t="shared" si="62"/>
        <v>1</v>
      </c>
      <c r="AL173" s="12">
        <f t="shared" si="63"/>
        <v>1</v>
      </c>
      <c r="AM173" s="12">
        <f t="shared" si="64"/>
        <v>1</v>
      </c>
    </row>
    <row r="174" spans="1:39" ht="12" customHeight="1" x14ac:dyDescent="0.15">
      <c r="A174" s="5">
        <f t="shared" si="49"/>
        <v>0</v>
      </c>
      <c r="B174" s="5">
        <f t="shared" si="50"/>
        <v>0</v>
      </c>
      <c r="C174" s="14">
        <f t="shared" si="65"/>
        <v>-126</v>
      </c>
      <c r="F174" s="120"/>
      <c r="G174" s="65" t="str">
        <f t="shared" si="68"/>
        <v/>
      </c>
      <c r="H174" s="4" t="str">
        <f>IF(G174="I",$K174,IF(G174="II",$K174-SUM(H$8:H173),IF(G174="III",$K174-SUM(H$8:H173),IF(G174="IV",$K174-SUM(H$8:H173),IF(G174="V",1-SUM(H$8:H173)," ")))))</f>
        <v xml:space="preserve"> </v>
      </c>
      <c r="I174" s="66" t="str">
        <f t="shared" si="48"/>
        <v/>
      </c>
      <c r="J174" s="43" t="str">
        <f>IF(I174="A",$K174,IF(I174="B",$K174-SUM(J$8:J173),IF(I174="C",$K174-SUM(J$8:J173),IF(I174="D",$K174-SUM(J$8:J173),IF(I174="E",1-SUM(J$8:J173)," ")))))</f>
        <v xml:space="preserve"> </v>
      </c>
      <c r="K174" s="1">
        <f>IF(C$4=0,0,(SUM(D$8:D174)/C$4))</f>
        <v>0</v>
      </c>
      <c r="L174" s="9" t="str">
        <f t="shared" si="51"/>
        <v xml:space="preserve"> </v>
      </c>
      <c r="M174" s="2" t="str">
        <f>IF(U174=2,K174,IF(W174=2,K174-SUM(M$8:M173),IF(X174=2,K174-SUM(M$8:M173),IF(X173=2,1-SUM(M$8:M173)," "))))</f>
        <v xml:space="preserve"> </v>
      </c>
      <c r="N174" s="1" t="str">
        <f t="shared" si="52"/>
        <v xml:space="preserve"> </v>
      </c>
      <c r="P174" s="3" t="str">
        <f>IF(O174="Plus",$K174,IF(O174="Basis",$K174-SUM(P$8:P173),IF(O174="Breedte",$K174-SUM(P$8:P173),IF(O173="Breedte",1-SUM(P$8:P173)," "))))</f>
        <v xml:space="preserve"> </v>
      </c>
      <c r="Q174" s="57" t="str">
        <f t="shared" si="67"/>
        <v/>
      </c>
      <c r="R174" s="93">
        <f t="shared" si="66"/>
        <v>0</v>
      </c>
      <c r="S174" s="12">
        <f t="shared" si="53"/>
        <v>-126</v>
      </c>
      <c r="T174" s="18">
        <f t="shared" si="54"/>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5"/>
        <v>1</v>
      </c>
      <c r="Z174" s="12">
        <f t="shared" si="56"/>
        <v>1</v>
      </c>
      <c r="AA174" s="12">
        <f t="shared" si="57"/>
        <v>1</v>
      </c>
      <c r="AB174" s="12">
        <f t="shared" si="58"/>
        <v>1</v>
      </c>
      <c r="AD174" s="12">
        <f t="shared" si="59"/>
        <v>-126</v>
      </c>
      <c r="AE174" s="18">
        <f t="shared" si="60"/>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61"/>
        <v>1</v>
      </c>
      <c r="AK174" s="12">
        <f t="shared" si="62"/>
        <v>1</v>
      </c>
      <c r="AL174" s="12">
        <f t="shared" si="63"/>
        <v>1</v>
      </c>
      <c r="AM174" s="12">
        <f t="shared" si="64"/>
        <v>1</v>
      </c>
    </row>
    <row r="175" spans="1:39" ht="12" customHeight="1" x14ac:dyDescent="0.15">
      <c r="A175" s="5">
        <f t="shared" si="49"/>
        <v>0</v>
      </c>
      <c r="B175" s="5">
        <f t="shared" si="50"/>
        <v>0</v>
      </c>
      <c r="C175" s="14">
        <f t="shared" si="65"/>
        <v>-127</v>
      </c>
      <c r="F175" s="120" t="e">
        <f>VLOOKUP(C175,Blad1!$A:$C,3,0)</f>
        <v>#N/A</v>
      </c>
      <c r="G175" s="65" t="str">
        <f t="shared" si="68"/>
        <v/>
      </c>
      <c r="H175" s="4" t="str">
        <f>IF(G175="I",$K175,IF(G175="II",$K175-SUM(H$8:H174),IF(G175="III",$K175-SUM(H$8:H174),IF(G175="IV",$K175-SUM(H$8:H174),IF(G175="V",1-SUM(H$8:H174)," ")))))</f>
        <v xml:space="preserve"> </v>
      </c>
      <c r="I175" s="66" t="str">
        <f t="shared" si="48"/>
        <v/>
      </c>
      <c r="J175" s="43" t="str">
        <f>IF(I175="A",$K175,IF(I175="B",$K175-SUM(J$8:J174),IF(I175="C",$K175-SUM(J$8:J174),IF(I175="D",$K175-SUM(J$8:J174),IF(I175="E",1-SUM(J$8:J174)," ")))))</f>
        <v xml:space="preserve"> </v>
      </c>
      <c r="K175" s="1">
        <f>IF(C$4=0,0,(SUM(D$8:D175)/C$4))</f>
        <v>0</v>
      </c>
      <c r="L175" s="9" t="str">
        <f t="shared" si="51"/>
        <v xml:space="preserve"> </v>
      </c>
      <c r="M175" s="2" t="str">
        <f>IF(U175=2,K175,IF(W175=2,K175-SUM(M$8:M174),IF(X175=2,K175-SUM(M$8:M174),IF(X174=2,1-SUM(M$8:M174)," "))))</f>
        <v xml:space="preserve"> </v>
      </c>
      <c r="N175" s="1" t="str">
        <f t="shared" si="52"/>
        <v xml:space="preserve"> </v>
      </c>
      <c r="P175" s="3" t="str">
        <f>IF(O175="Plus",$K175,IF(O175="Basis",$K175-SUM(P$8:P174),IF(O175="Breedte",$K175-SUM(P$8:P174),IF(O174="Breedte",1-SUM(P$8:P174)," "))))</f>
        <v xml:space="preserve"> </v>
      </c>
      <c r="Q175" s="57" t="str">
        <f t="shared" si="67"/>
        <v/>
      </c>
      <c r="R175" s="93" t="e">
        <f t="shared" si="66"/>
        <v>#N/A</v>
      </c>
      <c r="S175" s="12">
        <f t="shared" si="53"/>
        <v>-127</v>
      </c>
      <c r="T175" s="18">
        <f t="shared" si="54"/>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5"/>
        <v>1</v>
      </c>
      <c r="Z175" s="12">
        <f t="shared" si="56"/>
        <v>1</v>
      </c>
      <c r="AA175" s="12">
        <f t="shared" si="57"/>
        <v>1</v>
      </c>
      <c r="AB175" s="12">
        <f t="shared" si="58"/>
        <v>1</v>
      </c>
      <c r="AD175" s="12">
        <f t="shared" si="59"/>
        <v>-127</v>
      </c>
      <c r="AE175" s="18">
        <f t="shared" si="60"/>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61"/>
        <v>1</v>
      </c>
      <c r="AK175" s="12">
        <f t="shared" si="62"/>
        <v>1</v>
      </c>
      <c r="AL175" s="12">
        <f t="shared" si="63"/>
        <v>1</v>
      </c>
      <c r="AM175" s="12">
        <f t="shared" si="64"/>
        <v>1</v>
      </c>
    </row>
    <row r="176" spans="1:39" ht="12" customHeight="1" x14ac:dyDescent="0.15">
      <c r="A176" s="5">
        <f t="shared" si="49"/>
        <v>0</v>
      </c>
      <c r="B176" s="5">
        <f t="shared" si="50"/>
        <v>0</v>
      </c>
      <c r="C176" s="14">
        <f t="shared" si="65"/>
        <v>-128</v>
      </c>
      <c r="F176" s="120" t="e">
        <f>VLOOKUP(C176,Blad1!$A:$C,3,0)</f>
        <v>#N/A</v>
      </c>
      <c r="G176" s="65" t="str">
        <f t="shared" si="68"/>
        <v/>
      </c>
      <c r="H176" s="4" t="str">
        <f>IF(G176="I",$K176,IF(G176="II",$K176-SUM(H$8:H175),IF(G176="III",$K176-SUM(H$8:H175),IF(G176="IV",$K176-SUM(H$8:H175),IF(G176="V",1-SUM(H$8:H175)," ")))))</f>
        <v xml:space="preserve"> </v>
      </c>
      <c r="I176" s="66" t="str">
        <f t="shared" si="48"/>
        <v/>
      </c>
      <c r="J176" s="43" t="str">
        <f>IF(I176="A",$K176,IF(I176="B",$K176-SUM(J$8:J175),IF(I176="C",$K176-SUM(J$8:J175),IF(I176="D",$K176-SUM(J$8:J175),IF(I176="E",1-SUM(J$8:J175)," ")))))</f>
        <v xml:space="preserve"> </v>
      </c>
      <c r="K176" s="1">
        <f>IF(C$4=0,0,(SUM(D$8:D176)/C$4))</f>
        <v>0</v>
      </c>
      <c r="L176" s="9" t="str">
        <f t="shared" si="51"/>
        <v xml:space="preserve"> </v>
      </c>
      <c r="M176" s="2" t="str">
        <f>IF(U176=2,K176,IF(W176=2,K176-SUM(M$8:M175),IF(X176=2,K176-SUM(M$8:M175),IF(X175=2,1-SUM(M$8:M175)," "))))</f>
        <v xml:space="preserve"> </v>
      </c>
      <c r="N176" s="1" t="str">
        <f t="shared" si="52"/>
        <v xml:space="preserve"> </v>
      </c>
      <c r="P176" s="3" t="str">
        <f>IF(O176="Plus",$K176,IF(O176="Basis",$K176-SUM(P$8:P175),IF(O176="Breedte",$K176-SUM(P$8:P175),IF(O175="Breedte",1-SUM(P$8:P175)," "))))</f>
        <v xml:space="preserve"> </v>
      </c>
      <c r="Q176" s="57" t="str">
        <f t="shared" si="67"/>
        <v/>
      </c>
      <c r="R176" s="93" t="e">
        <f t="shared" si="66"/>
        <v>#N/A</v>
      </c>
      <c r="S176" s="12">
        <f t="shared" si="53"/>
        <v>-128</v>
      </c>
      <c r="T176" s="18">
        <f t="shared" si="54"/>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5"/>
        <v>1</v>
      </c>
      <c r="Z176" s="12">
        <f t="shared" si="56"/>
        <v>1</v>
      </c>
      <c r="AA176" s="12">
        <f t="shared" si="57"/>
        <v>1</v>
      </c>
      <c r="AB176" s="12">
        <f t="shared" si="58"/>
        <v>1</v>
      </c>
      <c r="AD176" s="12">
        <f t="shared" si="59"/>
        <v>-128</v>
      </c>
      <c r="AE176" s="18">
        <f t="shared" si="60"/>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61"/>
        <v>1</v>
      </c>
      <c r="AK176" s="12">
        <f t="shared" si="62"/>
        <v>1</v>
      </c>
      <c r="AL176" s="12">
        <f t="shared" si="63"/>
        <v>1</v>
      </c>
      <c r="AM176" s="12">
        <f t="shared" si="64"/>
        <v>1</v>
      </c>
    </row>
    <row r="177" spans="1:39" ht="12" customHeight="1" x14ac:dyDescent="0.15">
      <c r="A177" s="5">
        <f t="shared" si="49"/>
        <v>0</v>
      </c>
      <c r="B177" s="5">
        <f t="shared" si="50"/>
        <v>0</v>
      </c>
      <c r="C177" s="14">
        <f t="shared" si="65"/>
        <v>-129</v>
      </c>
      <c r="F177" s="120" t="e">
        <f>VLOOKUP(C177,Blad1!$A:$C,3,0)</f>
        <v>#N/A</v>
      </c>
      <c r="G177" s="65" t="str">
        <f t="shared" si="68"/>
        <v/>
      </c>
      <c r="H177" s="4" t="str">
        <f>IF(G177="I",$K177,IF(G177="II",$K177-SUM(H$8:H176),IF(G177="III",$K177-SUM(H$8:H176),IF(G177="IV",$K177-SUM(H$8:H176),IF(G177="V",1-SUM(H$8:H176)," ")))))</f>
        <v xml:space="preserve"> </v>
      </c>
      <c r="I177" s="66" t="str">
        <f t="shared" si="48"/>
        <v/>
      </c>
      <c r="J177" s="43" t="str">
        <f>IF(I177="A",$K177,IF(I177="B",$K177-SUM(J$8:J176),IF(I177="C",$K177-SUM(J$8:J176),IF(I177="D",$K177-SUM(J$8:J176),IF(I177="E",1-SUM(J$8:J176)," ")))))</f>
        <v xml:space="preserve"> </v>
      </c>
      <c r="K177" s="1">
        <f>IF(C$4=0,0,(SUM(D$8:D177)/C$4))</f>
        <v>0</v>
      </c>
      <c r="L177" s="9" t="str">
        <f t="shared" si="51"/>
        <v xml:space="preserve"> </v>
      </c>
      <c r="M177" s="2" t="str">
        <f>IF(U177=2,K177,IF(W177=2,K177-SUM(M$8:M176),IF(X177=2,K177-SUM(M$8:M176),IF(X176=2,1-SUM(M$8:M176)," "))))</f>
        <v xml:space="preserve"> </v>
      </c>
      <c r="N177" s="1" t="str">
        <f t="shared" si="52"/>
        <v xml:space="preserve"> </v>
      </c>
      <c r="P177" s="3" t="str">
        <f>IF(O177="Plus",$K177,IF(O177="Basis",$K177-SUM(P$8:P176),IF(O177="Breedte",$K177-SUM(P$8:P176),IF(O176="Breedte",1-SUM(P$8:P176)," "))))</f>
        <v xml:space="preserve"> </v>
      </c>
      <c r="Q177" s="57" t="str">
        <f t="shared" si="67"/>
        <v/>
      </c>
      <c r="R177" s="93" t="e">
        <f t="shared" si="66"/>
        <v>#N/A</v>
      </c>
      <c r="S177" s="12">
        <f t="shared" si="53"/>
        <v>-129</v>
      </c>
      <c r="T177" s="18">
        <f t="shared" si="54"/>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5"/>
        <v>1</v>
      </c>
      <c r="Z177" s="12">
        <f t="shared" si="56"/>
        <v>1</v>
      </c>
      <c r="AA177" s="12">
        <f t="shared" si="57"/>
        <v>1</v>
      </c>
      <c r="AB177" s="12">
        <f t="shared" si="58"/>
        <v>1</v>
      </c>
      <c r="AD177" s="12">
        <f t="shared" si="59"/>
        <v>-129</v>
      </c>
      <c r="AE177" s="18">
        <f t="shared" si="60"/>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61"/>
        <v>1</v>
      </c>
      <c r="AK177" s="12">
        <f t="shared" si="62"/>
        <v>1</v>
      </c>
      <c r="AL177" s="12">
        <f t="shared" si="63"/>
        <v>1</v>
      </c>
      <c r="AM177" s="12">
        <f t="shared" si="64"/>
        <v>1</v>
      </c>
    </row>
    <row r="178" spans="1:39" ht="12" customHeight="1" x14ac:dyDescent="0.15">
      <c r="A178" s="5">
        <f t="shared" si="49"/>
        <v>0</v>
      </c>
      <c r="B178" s="5">
        <f t="shared" si="50"/>
        <v>0</v>
      </c>
      <c r="C178" s="14">
        <f t="shared" si="65"/>
        <v>-130</v>
      </c>
      <c r="F178" s="120" t="e">
        <f>VLOOKUP(C178,Blad1!$A:$C,3,0)</f>
        <v>#N/A</v>
      </c>
      <c r="G178" s="65" t="str">
        <f t="shared" si="68"/>
        <v/>
      </c>
      <c r="H178" s="4" t="str">
        <f>IF(G178="I",$K178,IF(G178="II",$K178-SUM(H$8:H177),IF(G178="III",$K178-SUM(H$8:H177),IF(G178="IV",$K178-SUM(H$8:H177),IF(G178="V",1-SUM(H$8:H177)," ")))))</f>
        <v xml:space="preserve"> </v>
      </c>
      <c r="I178" s="66" t="str">
        <f t="shared" si="48"/>
        <v/>
      </c>
      <c r="J178" s="43" t="str">
        <f>IF(I178="A",$K178,IF(I178="B",$K178-SUM(J$8:J177),IF(I178="C",$K178-SUM(J$8:J177),IF(I178="D",$K178-SUM(J$8:J177),IF(I178="E",1-SUM(J$8:J177)," ")))))</f>
        <v xml:space="preserve"> </v>
      </c>
      <c r="K178" s="1">
        <f>IF(C$4=0,0,(SUM(D$8:D178)/C$4))</f>
        <v>0</v>
      </c>
      <c r="L178" s="9" t="str">
        <f t="shared" si="51"/>
        <v xml:space="preserve"> </v>
      </c>
      <c r="M178" s="2" t="str">
        <f>IF(U178=2,K178,IF(W178=2,K178-SUM(M$8:M177),IF(X178=2,K178-SUM(M$8:M177),IF(X177=2,1-SUM(M$8:M177)," "))))</f>
        <v xml:space="preserve"> </v>
      </c>
      <c r="N178" s="1" t="str">
        <f t="shared" si="52"/>
        <v xml:space="preserve"> </v>
      </c>
      <c r="P178" s="3" t="str">
        <f>IF(O178="Plus",$K178,IF(O178="Basis",$K178-SUM(P$8:P177),IF(O178="Breedte",$K178-SUM(P$8:P177),IF(O177="Breedte",1-SUM(P$8:P177)," "))))</f>
        <v xml:space="preserve"> </v>
      </c>
      <c r="Q178" s="57" t="str">
        <f t="shared" si="67"/>
        <v/>
      </c>
      <c r="R178" s="93" t="e">
        <f t="shared" si="66"/>
        <v>#N/A</v>
      </c>
      <c r="S178" s="12">
        <f t="shared" si="53"/>
        <v>-130</v>
      </c>
      <c r="T178" s="18">
        <f t="shared" si="54"/>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5"/>
        <v>1</v>
      </c>
      <c r="Z178" s="12">
        <f t="shared" si="56"/>
        <v>1</v>
      </c>
      <c r="AA178" s="12">
        <f t="shared" si="57"/>
        <v>1</v>
      </c>
      <c r="AB178" s="12">
        <f t="shared" si="58"/>
        <v>1</v>
      </c>
      <c r="AD178" s="12">
        <f t="shared" si="59"/>
        <v>-130</v>
      </c>
      <c r="AE178" s="18">
        <f t="shared" si="60"/>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61"/>
        <v>1</v>
      </c>
      <c r="AK178" s="12">
        <f t="shared" si="62"/>
        <v>1</v>
      </c>
      <c r="AL178" s="12">
        <f t="shared" si="63"/>
        <v>1</v>
      </c>
      <c r="AM178" s="12">
        <f t="shared" si="64"/>
        <v>1</v>
      </c>
    </row>
    <row r="179" spans="1:39" ht="12" customHeight="1" x14ac:dyDescent="0.15">
      <c r="A179" s="5">
        <f t="shared" si="49"/>
        <v>0</v>
      </c>
      <c r="B179" s="5">
        <f t="shared" si="50"/>
        <v>0</v>
      </c>
      <c r="C179" s="14">
        <f t="shared" si="65"/>
        <v>-131</v>
      </c>
      <c r="F179" s="120" t="e">
        <f>VLOOKUP(C179,Blad1!$A:$C,3,0)</f>
        <v>#N/A</v>
      </c>
      <c r="G179" s="65" t="str">
        <f t="shared" si="68"/>
        <v/>
      </c>
      <c r="H179" s="4" t="str">
        <f>IF(G179="I",$K179,IF(G179="II",$K179-SUM(H$8:H178),IF(G179="III",$K179-SUM(H$8:H178),IF(G179="IV",$K179-SUM(H$8:H178),IF(G179="V",1-SUM(H$8:H178)," ")))))</f>
        <v xml:space="preserve"> </v>
      </c>
      <c r="I179" s="66" t="str">
        <f t="shared" si="48"/>
        <v/>
      </c>
      <c r="J179" s="43" t="str">
        <f>IF(I179="A",$K179,IF(I179="B",$K179-SUM(J$8:J178),IF(I179="C",$K179-SUM(J$8:J178),IF(I179="D",$K179-SUM(J$8:J178),IF(I179="E",1-SUM(J$8:J178)," ")))))</f>
        <v xml:space="preserve"> </v>
      </c>
      <c r="K179" s="1">
        <f>IF(C$4=0,0,(SUM(D$8:D179)/C$4))</f>
        <v>0</v>
      </c>
      <c r="L179" s="9" t="str">
        <f t="shared" si="51"/>
        <v xml:space="preserve"> </v>
      </c>
      <c r="M179" s="2" t="str">
        <f>IF(U179=2,K179,IF(W179=2,K179-SUM(M$8:M178),IF(X179=2,K179-SUM(M$8:M178),IF(X178=2,1-SUM(M$8:M178)," "))))</f>
        <v xml:space="preserve"> </v>
      </c>
      <c r="N179" s="1" t="str">
        <f t="shared" si="52"/>
        <v xml:space="preserve"> </v>
      </c>
      <c r="P179" s="3" t="str">
        <f>IF(O179="Plus",$K179,IF(O179="Basis",$K179-SUM(P$8:P178),IF(O179="Breedte",$K179-SUM(P$8:P178),IF(O178="Breedte",1-SUM(P$8:P178)," "))))</f>
        <v xml:space="preserve"> </v>
      </c>
      <c r="Q179" s="57" t="str">
        <f t="shared" si="67"/>
        <v/>
      </c>
      <c r="R179" s="93" t="e">
        <f t="shared" si="66"/>
        <v>#N/A</v>
      </c>
      <c r="S179" s="12">
        <f t="shared" si="53"/>
        <v>-131</v>
      </c>
      <c r="T179" s="18">
        <f t="shared" si="54"/>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5"/>
        <v>1</v>
      </c>
      <c r="Z179" s="12">
        <f t="shared" si="56"/>
        <v>1</v>
      </c>
      <c r="AA179" s="12">
        <f t="shared" si="57"/>
        <v>1</v>
      </c>
      <c r="AB179" s="12">
        <f t="shared" si="58"/>
        <v>1</v>
      </c>
      <c r="AD179" s="12">
        <f t="shared" si="59"/>
        <v>-131</v>
      </c>
      <c r="AE179" s="18">
        <f t="shared" si="60"/>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61"/>
        <v>1</v>
      </c>
      <c r="AK179" s="12">
        <f t="shared" si="62"/>
        <v>1</v>
      </c>
      <c r="AL179" s="12">
        <f t="shared" si="63"/>
        <v>1</v>
      </c>
      <c r="AM179" s="12">
        <f t="shared" si="64"/>
        <v>1</v>
      </c>
    </row>
    <row r="180" spans="1:39" ht="12" customHeight="1" x14ac:dyDescent="0.15">
      <c r="A180" s="5">
        <f t="shared" si="49"/>
        <v>0</v>
      </c>
      <c r="B180" s="5">
        <f t="shared" si="50"/>
        <v>0</v>
      </c>
      <c r="C180" s="14">
        <f t="shared" si="65"/>
        <v>-132</v>
      </c>
      <c r="F180" s="120" t="e">
        <f>VLOOKUP(C180,Blad1!$A:$C,3,0)</f>
        <v>#N/A</v>
      </c>
      <c r="G180" s="65" t="str">
        <f t="shared" si="68"/>
        <v/>
      </c>
      <c r="H180" s="4" t="str">
        <f>IF(G180="I",$K180,IF(G180="II",$K180-SUM(H$8:H179),IF(G180="III",$K180-SUM(H$8:H179),IF(G180="IV",$K180-SUM(H$8:H179),IF(G180="V",1-SUM(H$8:H179)," ")))))</f>
        <v xml:space="preserve"> </v>
      </c>
      <c r="I180" s="66" t="str">
        <f t="shared" si="48"/>
        <v/>
      </c>
      <c r="J180" s="43" t="str">
        <f>IF(I180="A",$K180,IF(I180="B",$K180-SUM(J$8:J179),IF(I180="C",$K180-SUM(J$8:J179),IF(I180="D",$K180-SUM(J$8:J179),IF(I180="E",1-SUM(J$8:J179)," ")))))</f>
        <v xml:space="preserve"> </v>
      </c>
      <c r="K180" s="1">
        <f>IF(C$4=0,0,(SUM(D$8:D180)/C$4))</f>
        <v>0</v>
      </c>
      <c r="L180" s="9" t="str">
        <f t="shared" si="51"/>
        <v xml:space="preserve"> </v>
      </c>
      <c r="M180" s="2" t="str">
        <f>IF(U180=2,K180,IF(W180=2,K180-SUM(M$8:M179),IF(X180=2,K180-SUM(M$8:M179),IF(X179=2,1-SUM(M$8:M179)," "))))</f>
        <v xml:space="preserve"> </v>
      </c>
      <c r="N180" s="1" t="str">
        <f t="shared" si="52"/>
        <v xml:space="preserve"> </v>
      </c>
      <c r="P180" s="3" t="str">
        <f>IF(O180="Plus",$K180,IF(O180="Basis",$K180-SUM(P$8:P179),IF(O180="Breedte",$K180-SUM(P$8:P179),IF(O179="Breedte",1-SUM(P$8:P179)," "))))</f>
        <v xml:space="preserve"> </v>
      </c>
      <c r="Q180" s="57" t="str">
        <f t="shared" si="67"/>
        <v/>
      </c>
      <c r="R180" s="93" t="e">
        <f t="shared" si="66"/>
        <v>#N/A</v>
      </c>
      <c r="S180" s="12">
        <f t="shared" si="53"/>
        <v>-132</v>
      </c>
      <c r="T180" s="18">
        <f t="shared" si="54"/>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5"/>
        <v>1</v>
      </c>
      <c r="Z180" s="12">
        <f t="shared" si="56"/>
        <v>1</v>
      </c>
      <c r="AA180" s="12">
        <f t="shared" si="57"/>
        <v>1</v>
      </c>
      <c r="AB180" s="12">
        <f t="shared" si="58"/>
        <v>1</v>
      </c>
      <c r="AD180" s="12">
        <f t="shared" si="59"/>
        <v>-132</v>
      </c>
      <c r="AE180" s="18">
        <f t="shared" si="60"/>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61"/>
        <v>1</v>
      </c>
      <c r="AK180" s="12">
        <f t="shared" si="62"/>
        <v>1</v>
      </c>
      <c r="AL180" s="12">
        <f t="shared" si="63"/>
        <v>1</v>
      </c>
      <c r="AM180" s="12">
        <f t="shared" si="64"/>
        <v>1</v>
      </c>
    </row>
    <row r="181" spans="1:39" ht="12" customHeight="1" x14ac:dyDescent="0.15">
      <c r="A181" s="5">
        <f t="shared" si="49"/>
        <v>0</v>
      </c>
      <c r="B181" s="5">
        <f t="shared" si="50"/>
        <v>0</v>
      </c>
      <c r="C181" s="14">
        <f t="shared" si="65"/>
        <v>-133</v>
      </c>
      <c r="F181" s="120" t="e">
        <f>VLOOKUP(C181,Blad1!$A:$C,3,0)</f>
        <v>#N/A</v>
      </c>
      <c r="G181" s="65" t="str">
        <f t="shared" si="68"/>
        <v/>
      </c>
      <c r="H181" s="4" t="str">
        <f>IF(G181="I",$K181,IF(G181="II",$K181-SUM(H$8:H180),IF(G181="III",$K181-SUM(H$8:H180),IF(G181="IV",$K181-SUM(H$8:H180),IF(G181="V",1-SUM(H$8:H180)," ")))))</f>
        <v xml:space="preserve"> </v>
      </c>
      <c r="I181" s="66" t="str">
        <f t="shared" si="48"/>
        <v/>
      </c>
      <c r="J181" s="43" t="str">
        <f>IF(I181="A",$K181,IF(I181="B",$K181-SUM(J$8:J180),IF(I181="C",$K181-SUM(J$8:J180),IF(I181="D",$K181-SUM(J$8:J180),IF(I181="E",1-SUM(J$8:J180)," ")))))</f>
        <v xml:space="preserve"> </v>
      </c>
      <c r="K181" s="1">
        <f>IF(C$4=0,0,(SUM(D$8:D181)/C$4))</f>
        <v>0</v>
      </c>
      <c r="L181" s="9" t="str">
        <f t="shared" si="51"/>
        <v xml:space="preserve"> </v>
      </c>
      <c r="M181" s="2" t="str">
        <f>IF(U181=2,K181,IF(W181=2,K181-SUM(M$8:M180),IF(X181=2,K181-SUM(M$8:M180),IF(X180=2,1-SUM(M$8:M180)," "))))</f>
        <v xml:space="preserve"> </v>
      </c>
      <c r="N181" s="1" t="str">
        <f t="shared" si="52"/>
        <v xml:space="preserve"> </v>
      </c>
      <c r="P181" s="3" t="str">
        <f>IF(O181="Plus",$K181,IF(O181="Basis",$K181-SUM(P$8:P180),IF(O181="Breedte",$K181-SUM(P$8:P180),IF(O180="Breedte",1-SUM(P$8:P180)," "))))</f>
        <v xml:space="preserve"> </v>
      </c>
      <c r="Q181" s="57" t="str">
        <f t="shared" si="67"/>
        <v/>
      </c>
      <c r="R181" s="93" t="e">
        <f t="shared" si="66"/>
        <v>#N/A</v>
      </c>
      <c r="S181" s="12">
        <f t="shared" si="53"/>
        <v>-133</v>
      </c>
      <c r="T181" s="18">
        <f t="shared" si="54"/>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5"/>
        <v>1</v>
      </c>
      <c r="Z181" s="12">
        <f t="shared" si="56"/>
        <v>1</v>
      </c>
      <c r="AA181" s="12">
        <f t="shared" si="57"/>
        <v>1</v>
      </c>
      <c r="AB181" s="12">
        <f t="shared" si="58"/>
        <v>1</v>
      </c>
      <c r="AD181" s="12">
        <f t="shared" si="59"/>
        <v>-133</v>
      </c>
      <c r="AE181" s="18">
        <f t="shared" si="60"/>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61"/>
        <v>1</v>
      </c>
      <c r="AK181" s="12">
        <f t="shared" si="62"/>
        <v>1</v>
      </c>
      <c r="AL181" s="12">
        <f t="shared" si="63"/>
        <v>1</v>
      </c>
      <c r="AM181" s="12">
        <f t="shared" si="64"/>
        <v>1</v>
      </c>
    </row>
    <row r="182" spans="1:39" ht="12" customHeight="1" x14ac:dyDescent="0.15">
      <c r="A182" s="5">
        <f t="shared" si="49"/>
        <v>0</v>
      </c>
      <c r="B182" s="5">
        <f t="shared" si="50"/>
        <v>0</v>
      </c>
      <c r="C182" s="14">
        <f t="shared" si="65"/>
        <v>-134</v>
      </c>
      <c r="F182" s="120" t="e">
        <f>VLOOKUP(C182,Blad1!$A:$C,3,0)</f>
        <v>#N/A</v>
      </c>
      <c r="G182" s="65" t="str">
        <f t="shared" si="68"/>
        <v/>
      </c>
      <c r="H182" s="4" t="str">
        <f>IF(G182="I",$K182,IF(G182="II",$K182-SUM(H$8:H181),IF(G182="III",$K182-SUM(H$8:H181),IF(G182="IV",$K182-SUM(H$8:H181),IF(G182="V",1-SUM(H$8:H181)," ")))))</f>
        <v xml:space="preserve"> </v>
      </c>
      <c r="I182" s="66" t="str">
        <f t="shared" si="48"/>
        <v/>
      </c>
      <c r="J182" s="43" t="str">
        <f>IF(I182="A",$K182,IF(I182="B",$K182-SUM(J$8:J181),IF(I182="C",$K182-SUM(J$8:J181),IF(I182="D",$K182-SUM(J$8:J181),IF(I182="E",1-SUM(J$8:J181)," ")))))</f>
        <v xml:space="preserve"> </v>
      </c>
      <c r="K182" s="1">
        <f>IF(C$4=0,0,(SUM(D$8:D182)/C$4))</f>
        <v>0</v>
      </c>
      <c r="L182" s="9" t="str">
        <f t="shared" si="51"/>
        <v xml:space="preserve"> </v>
      </c>
      <c r="M182" s="2" t="str">
        <f>IF(U182=2,K182,IF(W182=2,K182-SUM(M$8:M181),IF(X182=2,K182-SUM(M$8:M181),IF(X181=2,1-SUM(M$8:M181)," "))))</f>
        <v xml:space="preserve"> </v>
      </c>
      <c r="N182" s="1" t="str">
        <f t="shared" si="52"/>
        <v xml:space="preserve"> </v>
      </c>
      <c r="P182" s="3" t="str">
        <f>IF(O182="Plus",$K182,IF(O182="Basis",$K182-SUM(P$8:P181),IF(O182="Breedte",$K182-SUM(P$8:P181),IF(O181="Breedte",1-SUM(P$8:P181)," "))))</f>
        <v xml:space="preserve"> </v>
      </c>
      <c r="Q182" s="57" t="str">
        <f t="shared" si="67"/>
        <v/>
      </c>
      <c r="R182" s="93" t="e">
        <f t="shared" si="66"/>
        <v>#N/A</v>
      </c>
      <c r="S182" s="12">
        <f t="shared" si="53"/>
        <v>-134</v>
      </c>
      <c r="T182" s="18">
        <f t="shared" si="54"/>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5"/>
        <v>1</v>
      </c>
      <c r="Z182" s="12">
        <f t="shared" si="56"/>
        <v>1</v>
      </c>
      <c r="AA182" s="12">
        <f t="shared" si="57"/>
        <v>1</v>
      </c>
      <c r="AB182" s="12">
        <f t="shared" si="58"/>
        <v>1</v>
      </c>
      <c r="AD182" s="12">
        <f t="shared" si="59"/>
        <v>-134</v>
      </c>
      <c r="AE182" s="18">
        <f t="shared" si="60"/>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61"/>
        <v>1</v>
      </c>
      <c r="AK182" s="12">
        <f t="shared" si="62"/>
        <v>1</v>
      </c>
      <c r="AL182" s="12">
        <f t="shared" si="63"/>
        <v>1</v>
      </c>
      <c r="AM182" s="12">
        <f t="shared" si="64"/>
        <v>1</v>
      </c>
    </row>
    <row r="183" spans="1:39" ht="12" customHeight="1" x14ac:dyDescent="0.15">
      <c r="A183" s="5">
        <f t="shared" si="49"/>
        <v>0</v>
      </c>
      <c r="B183" s="5">
        <f t="shared" si="50"/>
        <v>0</v>
      </c>
      <c r="C183" s="14">
        <f t="shared" si="65"/>
        <v>-135</v>
      </c>
      <c r="F183" s="120" t="e">
        <f>VLOOKUP(C183,Blad1!$A:$C,3,0)</f>
        <v>#N/A</v>
      </c>
      <c r="G183" s="65" t="str">
        <f t="shared" si="68"/>
        <v/>
      </c>
      <c r="H183" s="4" t="str">
        <f>IF(G183="I",$K183,IF(G183="II",$K183-SUM(H$8:H182),IF(G183="III",$K183-SUM(H$8:H182),IF(G183="IV",$K183-SUM(H$8:H182),IF(G183="V",1-SUM(H$8:H182)," ")))))</f>
        <v xml:space="preserve"> </v>
      </c>
      <c r="I183" s="66" t="str">
        <f t="shared" ref="I183:I201" si="69">IF(C183=45,"A",IF(C183=35,"B",IF(C183=25,"C",IF(C183=17,"D",IF(C183=0,"E","")))))</f>
        <v/>
      </c>
      <c r="J183" s="43" t="str">
        <f>IF(I183="A",$K183,IF(I183="B",$K183-SUM(J$8:J182),IF(I183="C",$K183-SUM(J$8:J182),IF(I183="D",$K183-SUM(J$8:J182),IF(I183="E",1-SUM(J$8:J182)," ")))))</f>
        <v xml:space="preserve"> </v>
      </c>
      <c r="K183" s="1">
        <f>IF(C$4=0,0,(SUM(D$8:D183)/C$4))</f>
        <v>0</v>
      </c>
      <c r="L183" s="9" t="str">
        <f t="shared" si="51"/>
        <v xml:space="preserve"> </v>
      </c>
      <c r="M183" s="2" t="str">
        <f>IF(U183=2,K183,IF(W183=2,K183-SUM(M$8:M182),IF(X183=2,K183-SUM(M$8:M182),IF(X182=2,1-SUM(M$8:M182)," "))))</f>
        <v xml:space="preserve"> </v>
      </c>
      <c r="N183" s="1" t="str">
        <f t="shared" si="52"/>
        <v xml:space="preserve"> </v>
      </c>
      <c r="P183" s="3" t="str">
        <f>IF(O183="Plus",$K183,IF(O183="Basis",$K183-SUM(P$8:P182),IF(O183="Breedte",$K183-SUM(P$8:P182),IF(O182="Breedte",1-SUM(P$8:P182)," "))))</f>
        <v xml:space="preserve"> </v>
      </c>
      <c r="Q183" s="57" t="str">
        <f t="shared" si="67"/>
        <v/>
      </c>
      <c r="R183" s="93" t="e">
        <f t="shared" si="66"/>
        <v>#N/A</v>
      </c>
      <c r="S183" s="12">
        <f t="shared" si="53"/>
        <v>-135</v>
      </c>
      <c r="T183" s="18">
        <f t="shared" si="54"/>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5"/>
        <v>1</v>
      </c>
      <c r="Z183" s="12">
        <f t="shared" si="56"/>
        <v>1</v>
      </c>
      <c r="AA183" s="12">
        <f t="shared" si="57"/>
        <v>1</v>
      </c>
      <c r="AB183" s="12">
        <f t="shared" si="58"/>
        <v>1</v>
      </c>
      <c r="AD183" s="12">
        <f t="shared" si="59"/>
        <v>-135</v>
      </c>
      <c r="AE183" s="18">
        <f t="shared" si="60"/>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61"/>
        <v>1</v>
      </c>
      <c r="AK183" s="12">
        <f t="shared" si="62"/>
        <v>1</v>
      </c>
      <c r="AL183" s="12">
        <f t="shared" si="63"/>
        <v>1</v>
      </c>
      <c r="AM183" s="12">
        <f t="shared" si="64"/>
        <v>1</v>
      </c>
    </row>
    <row r="184" spans="1:39" ht="12" customHeight="1" x14ac:dyDescent="0.15">
      <c r="A184" s="5">
        <f t="shared" si="49"/>
        <v>0</v>
      </c>
      <c r="B184" s="5">
        <f t="shared" si="50"/>
        <v>0</v>
      </c>
      <c r="C184" s="14">
        <f t="shared" si="65"/>
        <v>-136</v>
      </c>
      <c r="F184" s="120" t="e">
        <f>VLOOKUP(C184,Blad1!$A:$C,3,0)</f>
        <v>#N/A</v>
      </c>
      <c r="G184" s="65" t="str">
        <f t="shared" si="68"/>
        <v/>
      </c>
      <c r="H184" s="4" t="str">
        <f>IF(G184="I",$K184,IF(G184="II",$K184-SUM(H$8:H183),IF(G184="III",$K184-SUM(H$8:H183),IF(G184="IV",$K184-SUM(H$8:H183),IF(G184="V",1-SUM(H$8:H183)," ")))))</f>
        <v xml:space="preserve"> </v>
      </c>
      <c r="I184" s="66" t="str">
        <f t="shared" si="69"/>
        <v/>
      </c>
      <c r="J184" s="43" t="str">
        <f>IF(I184="A",$K184,IF(I184="B",$K184-SUM(J$8:J183),IF(I184="C",$K184-SUM(J$8:J183),IF(I184="D",$K184-SUM(J$8:J183),IF(I184="E",1-SUM(J$8:J183)," ")))))</f>
        <v xml:space="preserve"> </v>
      </c>
      <c r="K184" s="1">
        <f>IF(C$4=0,0,(SUM(D$8:D184)/C$4))</f>
        <v>0</v>
      </c>
      <c r="L184" s="9" t="str">
        <f t="shared" si="51"/>
        <v xml:space="preserve"> </v>
      </c>
      <c r="M184" s="2" t="str">
        <f>IF(U184=2,K184,IF(W184=2,K184-SUM(M$8:M183),IF(X184=2,K184-SUM(M$8:M183),IF(X183=2,1-SUM(M$8:M183)," "))))</f>
        <v xml:space="preserve"> </v>
      </c>
      <c r="N184" s="1" t="str">
        <f t="shared" si="52"/>
        <v xml:space="preserve"> </v>
      </c>
      <c r="P184" s="3" t="str">
        <f>IF(O184="Plus",$K184,IF(O184="Basis",$K184-SUM(P$8:P183),IF(O184="Breedte",$K184-SUM(P$8:P183),IF(O183="Breedte",1-SUM(P$8:P183)," "))))</f>
        <v xml:space="preserve"> </v>
      </c>
      <c r="Q184" s="57" t="str">
        <f t="shared" si="67"/>
        <v/>
      </c>
      <c r="R184" s="93" t="e">
        <f t="shared" si="66"/>
        <v>#N/A</v>
      </c>
      <c r="S184" s="12">
        <f t="shared" si="53"/>
        <v>-136</v>
      </c>
      <c r="T184" s="18">
        <f t="shared" si="54"/>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5"/>
        <v>1</v>
      </c>
      <c r="Z184" s="12">
        <f t="shared" si="56"/>
        <v>1</v>
      </c>
      <c r="AA184" s="12">
        <f t="shared" si="57"/>
        <v>1</v>
      </c>
      <c r="AB184" s="12">
        <f t="shared" si="58"/>
        <v>1</v>
      </c>
      <c r="AD184" s="12">
        <f t="shared" si="59"/>
        <v>-136</v>
      </c>
      <c r="AE184" s="18">
        <f t="shared" si="60"/>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61"/>
        <v>1</v>
      </c>
      <c r="AK184" s="12">
        <f t="shared" si="62"/>
        <v>1</v>
      </c>
      <c r="AL184" s="12">
        <f t="shared" si="63"/>
        <v>1</v>
      </c>
      <c r="AM184" s="12">
        <f t="shared" si="64"/>
        <v>1</v>
      </c>
    </row>
    <row r="185" spans="1:39" ht="12" customHeight="1" x14ac:dyDescent="0.15">
      <c r="A185" s="5">
        <f t="shared" si="49"/>
        <v>0</v>
      </c>
      <c r="B185" s="5">
        <f t="shared" si="50"/>
        <v>0</v>
      </c>
      <c r="C185" s="14">
        <f t="shared" si="65"/>
        <v>-137</v>
      </c>
      <c r="F185" s="120" t="e">
        <f>VLOOKUP(C185,Blad1!$A:$C,3,0)</f>
        <v>#N/A</v>
      </c>
      <c r="G185" s="65" t="str">
        <f t="shared" si="68"/>
        <v/>
      </c>
      <c r="H185" s="4" t="str">
        <f>IF(G185="I",$K185,IF(G185="II",$K185-SUM(H$8:H184),IF(G185="III",$K185-SUM(H$8:H184),IF(G185="IV",$K185-SUM(H$8:H184),IF(G185="V",1-SUM(H$8:H184)," ")))))</f>
        <v xml:space="preserve"> </v>
      </c>
      <c r="I185" s="66" t="str">
        <f t="shared" si="69"/>
        <v/>
      </c>
      <c r="J185" s="43" t="str">
        <f>IF(I185="A",$K185,IF(I185="B",$K185-SUM(J$8:J184),IF(I185="C",$K185-SUM(J$8:J184),IF(I185="D",$K185-SUM(J$8:J184),IF(I185="E",1-SUM(J$8:J184)," ")))))</f>
        <v xml:space="preserve"> </v>
      </c>
      <c r="K185" s="1">
        <f>IF(C$4=0,0,(SUM(D$8:D185)/C$4))</f>
        <v>0</v>
      </c>
      <c r="L185" s="9" t="str">
        <f t="shared" si="51"/>
        <v xml:space="preserve"> </v>
      </c>
      <c r="M185" s="2" t="str">
        <f>IF(U185=2,K185,IF(W185=2,K185-SUM(M$8:M184),IF(X185=2,K185-SUM(M$8:M184),IF(X184=2,1-SUM(M$8:M184)," "))))</f>
        <v xml:space="preserve"> </v>
      </c>
      <c r="N185" s="1" t="str">
        <f t="shared" si="52"/>
        <v xml:space="preserve"> </v>
      </c>
      <c r="P185" s="3" t="str">
        <f>IF(O185="Plus",$K185,IF(O185="Basis",$K185-SUM(P$8:P184),IF(O185="Breedte",$K185-SUM(P$8:P184),IF(O184="Breedte",1-SUM(P$8:P184)," "))))</f>
        <v xml:space="preserve"> </v>
      </c>
      <c r="Q185" s="57" t="str">
        <f t="shared" si="67"/>
        <v/>
      </c>
      <c r="R185" s="93" t="e">
        <f t="shared" si="66"/>
        <v>#N/A</v>
      </c>
      <c r="S185" s="12">
        <f t="shared" si="53"/>
        <v>-137</v>
      </c>
      <c r="T185" s="18">
        <f t="shared" si="54"/>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5"/>
        <v>1</v>
      </c>
      <c r="Z185" s="12">
        <f t="shared" si="56"/>
        <v>1</v>
      </c>
      <c r="AA185" s="12">
        <f t="shared" si="57"/>
        <v>1</v>
      </c>
      <c r="AB185" s="12">
        <f t="shared" si="58"/>
        <v>1</v>
      </c>
      <c r="AD185" s="12">
        <f t="shared" si="59"/>
        <v>-137</v>
      </c>
      <c r="AE185" s="18">
        <f t="shared" si="60"/>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61"/>
        <v>1</v>
      </c>
      <c r="AK185" s="12">
        <f t="shared" si="62"/>
        <v>1</v>
      </c>
      <c r="AL185" s="12">
        <f t="shared" si="63"/>
        <v>1</v>
      </c>
      <c r="AM185" s="12">
        <f t="shared" si="64"/>
        <v>1</v>
      </c>
    </row>
    <row r="186" spans="1:39" ht="12" customHeight="1" x14ac:dyDescent="0.15">
      <c r="A186" s="5">
        <f t="shared" si="49"/>
        <v>0</v>
      </c>
      <c r="B186" s="5">
        <f t="shared" si="50"/>
        <v>0</v>
      </c>
      <c r="C186" s="14">
        <f t="shared" si="65"/>
        <v>-138</v>
      </c>
      <c r="F186" s="120" t="e">
        <f>VLOOKUP(C186,Blad1!$A:$C,3,0)</f>
        <v>#N/A</v>
      </c>
      <c r="G186" s="65" t="str">
        <f t="shared" si="68"/>
        <v/>
      </c>
      <c r="H186" s="4" t="str">
        <f>IF(G186="I",$K186,IF(G186="II",$K186-SUM(H$8:H185),IF(G186="III",$K186-SUM(H$8:H185),IF(G186="IV",$K186-SUM(H$8:H185),IF(G186="V",1-SUM(H$8:H185)," ")))))</f>
        <v xml:space="preserve"> </v>
      </c>
      <c r="I186" s="66" t="str">
        <f t="shared" si="69"/>
        <v/>
      </c>
      <c r="J186" s="43" t="str">
        <f>IF(I186="A",$K186,IF(I186="B",$K186-SUM(J$8:J185),IF(I186="C",$K186-SUM(J$8:J185),IF(I186="D",$K186-SUM(J$8:J185),IF(I186="E",1-SUM(J$8:J185)," ")))))</f>
        <v xml:space="preserve"> </v>
      </c>
      <c r="K186" s="1">
        <f>IF(C$4=0,0,(SUM(D$8:D186)/C$4))</f>
        <v>0</v>
      </c>
      <c r="L186" s="9" t="str">
        <f t="shared" si="51"/>
        <v xml:space="preserve"> </v>
      </c>
      <c r="M186" s="2" t="str">
        <f>IF(U186=2,K186,IF(W186=2,K186-SUM(M$8:M185),IF(X186=2,K186-SUM(M$8:M185),IF(X185=2,1-SUM(M$8:M185)," "))))</f>
        <v xml:space="preserve"> </v>
      </c>
      <c r="N186" s="1" t="str">
        <f t="shared" si="52"/>
        <v xml:space="preserve"> </v>
      </c>
      <c r="P186" s="3" t="str">
        <f>IF(O186="Plus",$K186,IF(O186="Basis",$K186-SUM(P$8:P185),IF(O186="Breedte",$K186-SUM(P$8:P185),IF(O185="Breedte",1-SUM(P$8:P185)," "))))</f>
        <v xml:space="preserve"> </v>
      </c>
      <c r="Q186" s="57" t="str">
        <f t="shared" si="67"/>
        <v/>
      </c>
      <c r="R186" s="93" t="e">
        <f t="shared" si="66"/>
        <v>#N/A</v>
      </c>
      <c r="S186" s="12">
        <f t="shared" si="53"/>
        <v>-138</v>
      </c>
      <c r="T186" s="18">
        <f t="shared" si="54"/>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5"/>
        <v>1</v>
      </c>
      <c r="Z186" s="12">
        <f t="shared" si="56"/>
        <v>1</v>
      </c>
      <c r="AA186" s="12">
        <f t="shared" si="57"/>
        <v>1</v>
      </c>
      <c r="AB186" s="12">
        <f t="shared" si="58"/>
        <v>1</v>
      </c>
      <c r="AD186" s="12">
        <f t="shared" si="59"/>
        <v>-138</v>
      </c>
      <c r="AE186" s="18">
        <f t="shared" si="60"/>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61"/>
        <v>1</v>
      </c>
      <c r="AK186" s="12">
        <f t="shared" si="62"/>
        <v>1</v>
      </c>
      <c r="AL186" s="12">
        <f t="shared" si="63"/>
        <v>1</v>
      </c>
      <c r="AM186" s="12">
        <f t="shared" si="64"/>
        <v>1</v>
      </c>
    </row>
    <row r="187" spans="1:39" ht="12" customHeight="1" x14ac:dyDescent="0.15">
      <c r="A187" s="5">
        <f t="shared" si="49"/>
        <v>0</v>
      </c>
      <c r="B187" s="5">
        <f t="shared" si="50"/>
        <v>0</v>
      </c>
      <c r="C187" s="14">
        <f t="shared" si="65"/>
        <v>-139</v>
      </c>
      <c r="F187" s="120" t="e">
        <f>VLOOKUP(C187,Blad1!$A:$C,3,0)</f>
        <v>#N/A</v>
      </c>
      <c r="G187" s="65" t="str">
        <f t="shared" si="68"/>
        <v/>
      </c>
      <c r="H187" s="4" t="str">
        <f>IF(G187="I",$K187,IF(G187="II",$K187-SUM(H$8:H186),IF(G187="III",$K187-SUM(H$8:H186),IF(G187="IV",$K187-SUM(H$8:H186),IF(G187="V",1-SUM(H$8:H186)," ")))))</f>
        <v xml:space="preserve"> </v>
      </c>
      <c r="I187" s="66" t="str">
        <f t="shared" si="69"/>
        <v/>
      </c>
      <c r="J187" s="43" t="str">
        <f>IF(I187="A",$K187,IF(I187="B",$K187-SUM(J$8:J186),IF(I187="C",$K187-SUM(J$8:J186),IF(I187="D",$K187-SUM(J$8:J186),IF(I187="E",1-SUM(J$8:J186)," ")))))</f>
        <v xml:space="preserve"> </v>
      </c>
      <c r="K187" s="1">
        <f>IF(C$4=0,0,(SUM(D$8:D187)/C$4))</f>
        <v>0</v>
      </c>
      <c r="L187" s="9" t="str">
        <f t="shared" si="51"/>
        <v xml:space="preserve"> </v>
      </c>
      <c r="M187" s="2" t="str">
        <f>IF(U187=2,K187,IF(W187=2,K187-SUM(M$8:M186),IF(X187=2,K187-SUM(M$8:M186),IF(X186=2,1-SUM(M$8:M186)," "))))</f>
        <v xml:space="preserve"> </v>
      </c>
      <c r="N187" s="1" t="str">
        <f t="shared" si="52"/>
        <v xml:space="preserve"> </v>
      </c>
      <c r="P187" s="3" t="str">
        <f>IF(O187="Plus",$K187,IF(O187="Basis",$K187-SUM(P$8:P186),IF(O187="Breedte",$K187-SUM(P$8:P186),IF(O186="Breedte",1-SUM(P$8:P186)," "))))</f>
        <v xml:space="preserve"> </v>
      </c>
      <c r="Q187" s="57" t="str">
        <f t="shared" si="67"/>
        <v/>
      </c>
      <c r="R187" s="93" t="e">
        <f t="shared" si="66"/>
        <v>#N/A</v>
      </c>
      <c r="S187" s="12">
        <f t="shared" si="53"/>
        <v>-139</v>
      </c>
      <c r="T187" s="18">
        <f t="shared" si="54"/>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5"/>
        <v>1</v>
      </c>
      <c r="Z187" s="12">
        <f t="shared" si="56"/>
        <v>1</v>
      </c>
      <c r="AA187" s="12">
        <f t="shared" si="57"/>
        <v>1</v>
      </c>
      <c r="AB187" s="12">
        <f t="shared" si="58"/>
        <v>1</v>
      </c>
      <c r="AD187" s="12">
        <f t="shared" si="59"/>
        <v>-139</v>
      </c>
      <c r="AE187" s="18">
        <f t="shared" si="60"/>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61"/>
        <v>1</v>
      </c>
      <c r="AK187" s="12">
        <f t="shared" si="62"/>
        <v>1</v>
      </c>
      <c r="AL187" s="12">
        <f t="shared" si="63"/>
        <v>1</v>
      </c>
      <c r="AM187" s="12">
        <f t="shared" si="64"/>
        <v>1</v>
      </c>
    </row>
    <row r="188" spans="1:39" ht="12" customHeight="1" x14ac:dyDescent="0.15">
      <c r="A188" s="5">
        <f t="shared" si="49"/>
        <v>0</v>
      </c>
      <c r="B188" s="5">
        <f t="shared" si="50"/>
        <v>0</v>
      </c>
      <c r="C188" s="14">
        <f t="shared" si="65"/>
        <v>-140</v>
      </c>
      <c r="F188" s="120" t="e">
        <f>VLOOKUP(C188,Blad1!$A:$C,3,0)</f>
        <v>#N/A</v>
      </c>
      <c r="G188" s="65" t="str">
        <f t="shared" si="68"/>
        <v/>
      </c>
      <c r="H188" s="4" t="str">
        <f>IF(G188="I",$K188,IF(G188="II",$K188-SUM(H$8:H187),IF(G188="III",$K188-SUM(H$8:H187),IF(G188="IV",$K188-SUM(H$8:H187),IF(G188="V",1-SUM(H$8:H187)," ")))))</f>
        <v xml:space="preserve"> </v>
      </c>
      <c r="I188" s="66" t="str">
        <f t="shared" si="69"/>
        <v/>
      </c>
      <c r="J188" s="43" t="str">
        <f>IF(I188="A",$K188,IF(I188="B",$K188-SUM(J$8:J187),IF(I188="C",$K188-SUM(J$8:J187),IF(I188="D",$K188-SUM(J$8:J187),IF(I188="E",1-SUM(J$8:J187)," ")))))</f>
        <v xml:space="preserve"> </v>
      </c>
      <c r="K188" s="1">
        <f>IF(C$4=0,0,(SUM(D$8:D188)/C$4))</f>
        <v>0</v>
      </c>
      <c r="L188" s="9" t="str">
        <f t="shared" si="51"/>
        <v xml:space="preserve"> </v>
      </c>
      <c r="M188" s="2" t="str">
        <f>IF(U188=2,K188,IF(W188=2,K188-SUM(M$8:M187),IF(X188=2,K188-SUM(M$8:M187),IF(X187=2,1-SUM(M$8:M187)," "))))</f>
        <v xml:space="preserve"> </v>
      </c>
      <c r="N188" s="1" t="str">
        <f t="shared" si="52"/>
        <v xml:space="preserve"> </v>
      </c>
      <c r="P188" s="3" t="str">
        <f>IF(O188="Plus",$K188,IF(O188="Basis",$K188-SUM(P$8:P187),IF(O188="Breedte",$K188-SUM(P$8:P187),IF(O187="Breedte",1-SUM(P$8:P187)," "))))</f>
        <v xml:space="preserve"> </v>
      </c>
      <c r="Q188" s="57" t="str">
        <f t="shared" si="67"/>
        <v/>
      </c>
      <c r="R188" s="93" t="e">
        <f t="shared" si="66"/>
        <v>#N/A</v>
      </c>
      <c r="S188" s="12">
        <f t="shared" si="53"/>
        <v>-140</v>
      </c>
      <c r="T188" s="18">
        <f t="shared" si="54"/>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5"/>
        <v>1</v>
      </c>
      <c r="Z188" s="12">
        <f t="shared" si="56"/>
        <v>1</v>
      </c>
      <c r="AA188" s="12">
        <f t="shared" si="57"/>
        <v>1</v>
      </c>
      <c r="AB188" s="12">
        <f t="shared" si="58"/>
        <v>1</v>
      </c>
      <c r="AD188" s="12">
        <f t="shared" si="59"/>
        <v>-140</v>
      </c>
      <c r="AE188" s="18">
        <f t="shared" si="60"/>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61"/>
        <v>1</v>
      </c>
      <c r="AK188" s="12">
        <f t="shared" si="62"/>
        <v>1</v>
      </c>
      <c r="AL188" s="12">
        <f t="shared" si="63"/>
        <v>1</v>
      </c>
      <c r="AM188" s="12">
        <f t="shared" si="64"/>
        <v>1</v>
      </c>
    </row>
    <row r="189" spans="1:39" ht="12" customHeight="1" x14ac:dyDescent="0.15">
      <c r="A189" s="5">
        <f t="shared" si="49"/>
        <v>0</v>
      </c>
      <c r="B189" s="5">
        <f t="shared" si="50"/>
        <v>0</v>
      </c>
      <c r="C189" s="14">
        <f t="shared" si="65"/>
        <v>-141</v>
      </c>
      <c r="F189" s="120" t="e">
        <f>VLOOKUP(C189,Blad1!$A:$C,3,0)</f>
        <v>#N/A</v>
      </c>
      <c r="G189" s="65" t="str">
        <f t="shared" si="68"/>
        <v/>
      </c>
      <c r="H189" s="4" t="str">
        <f>IF(G189="I",$K189,IF(G189="II",$K189-SUM(H$8:H188),IF(G189="III",$K189-SUM(H$8:H188),IF(G189="IV",$K189-SUM(H$8:H188),IF(G189="V",1-SUM(H$8:H188)," ")))))</f>
        <v xml:space="preserve"> </v>
      </c>
      <c r="I189" s="66" t="str">
        <f t="shared" si="69"/>
        <v/>
      </c>
      <c r="J189" s="43" t="str">
        <f>IF(I189="A",$K189,IF(I189="B",$K189-SUM(J$8:J188),IF(I189="C",$K189-SUM(J$8:J188),IF(I189="D",$K189-SUM(J$8:J188),IF(I189="E",1-SUM(J$8:J188)," ")))))</f>
        <v xml:space="preserve"> </v>
      </c>
      <c r="K189" s="1">
        <f>IF(C$4=0,0,(SUM(D$8:D189)/C$4))</f>
        <v>0</v>
      </c>
      <c r="L189" s="9" t="str">
        <f t="shared" si="51"/>
        <v xml:space="preserve"> </v>
      </c>
      <c r="M189" s="2" t="str">
        <f>IF(U189=2,K189,IF(W189=2,K189-SUM(M$8:M188),IF(X189=2,K189-SUM(M$8:M188),IF(X188=2,1-SUM(M$8:M188)," "))))</f>
        <v xml:space="preserve"> </v>
      </c>
      <c r="N189" s="1" t="str">
        <f t="shared" si="52"/>
        <v xml:space="preserve"> </v>
      </c>
      <c r="P189" s="3" t="str">
        <f>IF(O189="Plus",$K189,IF(O189="Basis",$K189-SUM(P$8:P188),IF(O189="Breedte",$K189-SUM(P$8:P188),IF(O188="Breedte",1-SUM(P$8:P188)," "))))</f>
        <v xml:space="preserve"> </v>
      </c>
      <c r="Q189" s="57" t="str">
        <f t="shared" si="67"/>
        <v/>
      </c>
      <c r="R189" s="93" t="e">
        <f t="shared" si="66"/>
        <v>#N/A</v>
      </c>
      <c r="S189" s="12">
        <f t="shared" si="53"/>
        <v>-141</v>
      </c>
      <c r="T189" s="18">
        <f t="shared" si="54"/>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5"/>
        <v>1</v>
      </c>
      <c r="Z189" s="12">
        <f t="shared" si="56"/>
        <v>1</v>
      </c>
      <c r="AA189" s="12">
        <f t="shared" si="57"/>
        <v>1</v>
      </c>
      <c r="AB189" s="12">
        <f t="shared" si="58"/>
        <v>1</v>
      </c>
      <c r="AD189" s="12">
        <f t="shared" si="59"/>
        <v>-141</v>
      </c>
      <c r="AE189" s="18">
        <f t="shared" si="60"/>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61"/>
        <v>1</v>
      </c>
      <c r="AK189" s="12">
        <f t="shared" si="62"/>
        <v>1</v>
      </c>
      <c r="AL189" s="12">
        <f t="shared" si="63"/>
        <v>1</v>
      </c>
      <c r="AM189" s="12">
        <f t="shared" si="64"/>
        <v>1</v>
      </c>
    </row>
    <row r="190" spans="1:39" ht="12" customHeight="1" x14ac:dyDescent="0.15">
      <c r="A190" s="5">
        <f t="shared" si="49"/>
        <v>0</v>
      </c>
      <c r="B190" s="5">
        <f t="shared" si="50"/>
        <v>0</v>
      </c>
      <c r="C190" s="14">
        <f t="shared" si="65"/>
        <v>-142</v>
      </c>
      <c r="F190" s="120" t="e">
        <f>VLOOKUP(C190,Blad1!$A:$C,3,0)</f>
        <v>#N/A</v>
      </c>
      <c r="G190" s="65" t="str">
        <f t="shared" si="68"/>
        <v/>
      </c>
      <c r="H190" s="4" t="str">
        <f>IF(G190="I",$K190,IF(G190="II",$K190-SUM(H$8:H189),IF(G190="III",$K190-SUM(H$8:H189),IF(G190="IV",$K190-SUM(H$8:H189),IF(G190="V",1-SUM(H$8:H189)," ")))))</f>
        <v xml:space="preserve"> </v>
      </c>
      <c r="I190" s="66" t="str">
        <f t="shared" si="69"/>
        <v/>
      </c>
      <c r="J190" s="43" t="str">
        <f>IF(I190="A",$K190,IF(I190="B",$K190-SUM(J$8:J189),IF(I190="C",$K190-SUM(J$8:J189),IF(I190="D",$K190-SUM(J$8:J189),IF(I190="E",1-SUM(J$8:J189)," ")))))</f>
        <v xml:space="preserve"> </v>
      </c>
      <c r="K190" s="1">
        <f>IF(C$4=0,0,(SUM(D$8:D190)/C$4))</f>
        <v>0</v>
      </c>
      <c r="L190" s="9" t="str">
        <f t="shared" si="51"/>
        <v xml:space="preserve"> </v>
      </c>
      <c r="M190" s="2" t="str">
        <f>IF(U190=2,K190,IF(W190=2,K190-SUM(M$8:M189),IF(X190=2,K190-SUM(M$8:M189),IF(X189=2,1-SUM(M$8:M189)," "))))</f>
        <v xml:space="preserve"> </v>
      </c>
      <c r="N190" s="1" t="str">
        <f t="shared" si="52"/>
        <v xml:space="preserve"> </v>
      </c>
      <c r="P190" s="3" t="str">
        <f>IF(O190="Plus",$K190,IF(O190="Basis",$K190-SUM(P$8:P189),IF(O190="Breedte",$K190-SUM(P$8:P189),IF(O189="Breedte",1-SUM(P$8:P189)," "))))</f>
        <v xml:space="preserve"> </v>
      </c>
      <c r="Q190" s="57" t="str">
        <f t="shared" si="67"/>
        <v/>
      </c>
      <c r="R190" s="93" t="e">
        <f t="shared" si="66"/>
        <v>#N/A</v>
      </c>
      <c r="S190" s="12">
        <f t="shared" si="53"/>
        <v>-142</v>
      </c>
      <c r="T190" s="18">
        <f t="shared" si="54"/>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5"/>
        <v>1</v>
      </c>
      <c r="Z190" s="12">
        <f t="shared" si="56"/>
        <v>1</v>
      </c>
      <c r="AA190" s="12">
        <f t="shared" si="57"/>
        <v>1</v>
      </c>
      <c r="AB190" s="12">
        <f t="shared" si="58"/>
        <v>1</v>
      </c>
      <c r="AD190" s="12">
        <f t="shared" si="59"/>
        <v>-142</v>
      </c>
      <c r="AE190" s="18">
        <f t="shared" si="60"/>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61"/>
        <v>1</v>
      </c>
      <c r="AK190" s="12">
        <f t="shared" si="62"/>
        <v>1</v>
      </c>
      <c r="AL190" s="12">
        <f t="shared" si="63"/>
        <v>1</v>
      </c>
      <c r="AM190" s="12">
        <f t="shared" si="64"/>
        <v>1</v>
      </c>
    </row>
    <row r="191" spans="1:39" ht="12" customHeight="1" x14ac:dyDescent="0.15">
      <c r="A191" s="5">
        <f t="shared" si="49"/>
        <v>0</v>
      </c>
      <c r="B191" s="5">
        <f t="shared" si="50"/>
        <v>0</v>
      </c>
      <c r="C191" s="14">
        <f t="shared" si="65"/>
        <v>-143</v>
      </c>
      <c r="F191" s="120" t="e">
        <f>VLOOKUP(C191,Blad1!$A:$C,3,0)</f>
        <v>#N/A</v>
      </c>
      <c r="G191" s="65" t="str">
        <f t="shared" si="68"/>
        <v/>
      </c>
      <c r="H191" s="4" t="str">
        <f>IF(G191="I",$K191,IF(G191="II",$K191-SUM(H$8:H190),IF(G191="III",$K191-SUM(H$8:H190),IF(G191="IV",$K191-SUM(H$8:H190),IF(G191="V",1-SUM(H$8:H190)," ")))))</f>
        <v xml:space="preserve"> </v>
      </c>
      <c r="I191" s="66" t="str">
        <f t="shared" si="69"/>
        <v/>
      </c>
      <c r="J191" s="43" t="str">
        <f>IF(I191="A",$K191,IF(I191="B",$K191-SUM(J$8:J190),IF(I191="C",$K191-SUM(J$8:J190),IF(I191="D",$K191-SUM(J$8:J190),IF(I191="E",1-SUM(J$8:J190)," ")))))</f>
        <v xml:space="preserve"> </v>
      </c>
      <c r="K191" s="1">
        <f>IF(C$4=0,0,(SUM(D$8:D191)/C$4))</f>
        <v>0</v>
      </c>
      <c r="L191" s="9" t="str">
        <f t="shared" si="51"/>
        <v xml:space="preserve"> </v>
      </c>
      <c r="M191" s="2" t="str">
        <f>IF(U191=2,K191,IF(W191=2,K191-SUM(M$8:M190),IF(X191=2,K191-SUM(M$8:M190),IF(X190=2,1-SUM(M$8:M190)," "))))</f>
        <v xml:space="preserve"> </v>
      </c>
      <c r="N191" s="1" t="str">
        <f t="shared" si="52"/>
        <v xml:space="preserve"> </v>
      </c>
      <c r="P191" s="3" t="str">
        <f>IF(O191="Plus",$K191,IF(O191="Basis",$K191-SUM(P$8:P190),IF(O191="Breedte",$K191-SUM(P$8:P190),IF(O190="Breedte",1-SUM(P$8:P190)," "))))</f>
        <v xml:space="preserve"> </v>
      </c>
      <c r="Q191" s="57" t="str">
        <f t="shared" si="67"/>
        <v/>
      </c>
      <c r="R191" s="93" t="e">
        <f t="shared" si="66"/>
        <v>#N/A</v>
      </c>
      <c r="S191" s="12">
        <f t="shared" si="53"/>
        <v>-143</v>
      </c>
      <c r="T191" s="18">
        <f t="shared" si="54"/>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5"/>
        <v>1</v>
      </c>
      <c r="Z191" s="12">
        <f t="shared" si="56"/>
        <v>1</v>
      </c>
      <c r="AA191" s="12">
        <f t="shared" si="57"/>
        <v>1</v>
      </c>
      <c r="AB191" s="12">
        <f t="shared" si="58"/>
        <v>1</v>
      </c>
      <c r="AD191" s="12">
        <f t="shared" si="59"/>
        <v>-143</v>
      </c>
      <c r="AE191" s="18">
        <f t="shared" si="60"/>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61"/>
        <v>1</v>
      </c>
      <c r="AK191" s="12">
        <f t="shared" si="62"/>
        <v>1</v>
      </c>
      <c r="AL191" s="12">
        <f t="shared" si="63"/>
        <v>1</v>
      </c>
      <c r="AM191" s="12">
        <f t="shared" si="64"/>
        <v>1</v>
      </c>
    </row>
    <row r="192" spans="1:39" ht="12" customHeight="1" x14ac:dyDescent="0.15">
      <c r="A192" s="5">
        <f t="shared" si="49"/>
        <v>0</v>
      </c>
      <c r="B192" s="5">
        <f t="shared" si="50"/>
        <v>0</v>
      </c>
      <c r="C192" s="14">
        <f t="shared" si="65"/>
        <v>-144</v>
      </c>
      <c r="F192" s="120" t="e">
        <f>VLOOKUP(C192,Blad1!$A:$C,3,0)</f>
        <v>#N/A</v>
      </c>
      <c r="G192" s="65" t="str">
        <f t="shared" si="68"/>
        <v/>
      </c>
      <c r="H192" s="4" t="str">
        <f>IF(G192="I",$K192,IF(G192="II",$K192-SUM(H$8:H191),IF(G192="III",$K192-SUM(H$8:H191),IF(G192="IV",$K192-SUM(H$8:H191),IF(G192="V",1-SUM(H$8:H191)," ")))))</f>
        <v xml:space="preserve"> </v>
      </c>
      <c r="I192" s="66" t="str">
        <f t="shared" si="69"/>
        <v/>
      </c>
      <c r="J192" s="43" t="str">
        <f>IF(I192="A",$K192,IF(I192="B",$K192-SUM(J$8:J191),IF(I192="C",$K192-SUM(J$8:J191),IF(I192="D",$K192-SUM(J$8:J191),IF(I192="E",1-SUM(J$8:J191)," ")))))</f>
        <v xml:space="preserve"> </v>
      </c>
      <c r="K192" s="1">
        <f>IF(C$4=0,0,(SUM(D$8:D192)/C$4))</f>
        <v>0</v>
      </c>
      <c r="L192" s="9" t="str">
        <f t="shared" si="51"/>
        <v xml:space="preserve"> </v>
      </c>
      <c r="M192" s="2" t="str">
        <f>IF(U192=2,K192,IF(W192=2,K192-SUM(M$8:M191),IF(X192=2,K192-SUM(M$8:M191),IF(X191=2,1-SUM(M$8:M191)," "))))</f>
        <v xml:space="preserve"> </v>
      </c>
      <c r="N192" s="1" t="str">
        <f t="shared" si="52"/>
        <v xml:space="preserve"> </v>
      </c>
      <c r="P192" s="3" t="str">
        <f>IF(O192="Plus",$K192,IF(O192="Basis",$K192-SUM(P$8:P191),IF(O192="Breedte",$K192-SUM(P$8:P191),IF(O191="Breedte",1-SUM(P$8:P191)," "))))</f>
        <v xml:space="preserve"> </v>
      </c>
      <c r="Q192" s="57" t="str">
        <f t="shared" si="67"/>
        <v/>
      </c>
      <c r="R192" s="93" t="e">
        <f t="shared" si="66"/>
        <v>#N/A</v>
      </c>
      <c r="S192" s="12">
        <f t="shared" si="53"/>
        <v>-144</v>
      </c>
      <c r="T192" s="18">
        <f t="shared" si="54"/>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5"/>
        <v>1</v>
      </c>
      <c r="Z192" s="12">
        <f t="shared" si="56"/>
        <v>1</v>
      </c>
      <c r="AA192" s="12">
        <f t="shared" si="57"/>
        <v>1</v>
      </c>
      <c r="AB192" s="12">
        <f t="shared" si="58"/>
        <v>1</v>
      </c>
      <c r="AD192" s="12">
        <f t="shared" si="59"/>
        <v>-144</v>
      </c>
      <c r="AE192" s="18">
        <f t="shared" si="60"/>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61"/>
        <v>1</v>
      </c>
      <c r="AK192" s="12">
        <f t="shared" si="62"/>
        <v>1</v>
      </c>
      <c r="AL192" s="12">
        <f t="shared" si="63"/>
        <v>1</v>
      </c>
      <c r="AM192" s="12">
        <f t="shared" si="64"/>
        <v>1</v>
      </c>
    </row>
    <row r="193" spans="1:39" ht="12" customHeight="1" x14ac:dyDescent="0.15">
      <c r="A193" s="5">
        <f t="shared" si="49"/>
        <v>0</v>
      </c>
      <c r="B193" s="5">
        <f t="shared" si="50"/>
        <v>0</v>
      </c>
      <c r="C193" s="14">
        <f t="shared" si="65"/>
        <v>-145</v>
      </c>
      <c r="F193" s="120" t="e">
        <f>VLOOKUP(C193,Blad1!$A:$C,3,0)</f>
        <v>#N/A</v>
      </c>
      <c r="G193" s="65" t="str">
        <f t="shared" si="68"/>
        <v/>
      </c>
      <c r="H193" s="4" t="str">
        <f>IF(G193="I",$K193,IF(G193="II",$K193-SUM(H$8:H192),IF(G193="III",$K193-SUM(H$8:H192),IF(G193="IV",$K193-SUM(H$8:H192),IF(G193="V",1-SUM(H$8:H192)," ")))))</f>
        <v xml:space="preserve"> </v>
      </c>
      <c r="I193" s="66" t="str">
        <f t="shared" si="69"/>
        <v/>
      </c>
      <c r="J193" s="43" t="str">
        <f>IF(I193="A",$K193,IF(I193="B",$K193-SUM(J$8:J192),IF(I193="C",$K193-SUM(J$8:J192),IF(I193="D",$K193-SUM(J$8:J192),IF(I193="E",1-SUM(J$8:J192)," ")))))</f>
        <v xml:space="preserve"> </v>
      </c>
      <c r="K193" s="1">
        <f>IF(C$4=0,0,(SUM(D$8:D193)/C$4))</f>
        <v>0</v>
      </c>
      <c r="L193" s="9" t="str">
        <f t="shared" si="51"/>
        <v xml:space="preserve"> </v>
      </c>
      <c r="M193" s="2" t="str">
        <f>IF(U193=2,K193,IF(W193=2,K193-SUM(M$8:M192),IF(X193=2,K193-SUM(M$8:M192),IF(X192=2,1-SUM(M$8:M192)," "))))</f>
        <v xml:space="preserve"> </v>
      </c>
      <c r="N193" s="1" t="str">
        <f t="shared" si="52"/>
        <v xml:space="preserve"> </v>
      </c>
      <c r="P193" s="3" t="str">
        <f>IF(O193="Plus",$K193,IF(O193="Basis",$K193-SUM(P$8:P192),IF(O193="Breedte",$K193-SUM(P$8:P192),IF(O192="Breedte",1-SUM(P$8:P192)," "))))</f>
        <v xml:space="preserve"> </v>
      </c>
      <c r="Q193" s="57" t="str">
        <f t="shared" si="67"/>
        <v/>
      </c>
      <c r="R193" s="93" t="e">
        <f t="shared" si="66"/>
        <v>#N/A</v>
      </c>
      <c r="S193" s="12">
        <f t="shared" si="53"/>
        <v>-145</v>
      </c>
      <c r="T193" s="18">
        <f t="shared" si="54"/>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5"/>
        <v>1</v>
      </c>
      <c r="Z193" s="12">
        <f t="shared" si="56"/>
        <v>1</v>
      </c>
      <c r="AA193" s="12">
        <f t="shared" si="57"/>
        <v>1</v>
      </c>
      <c r="AB193" s="12">
        <f t="shared" si="58"/>
        <v>1</v>
      </c>
      <c r="AD193" s="12">
        <f t="shared" si="59"/>
        <v>-145</v>
      </c>
      <c r="AE193" s="18">
        <f t="shared" si="60"/>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61"/>
        <v>1</v>
      </c>
      <c r="AK193" s="12">
        <f t="shared" si="62"/>
        <v>1</v>
      </c>
      <c r="AL193" s="12">
        <f t="shared" si="63"/>
        <v>1</v>
      </c>
      <c r="AM193" s="12">
        <f t="shared" si="64"/>
        <v>1</v>
      </c>
    </row>
    <row r="194" spans="1:39" ht="12" customHeight="1" x14ac:dyDescent="0.15">
      <c r="A194" s="5">
        <f t="shared" si="49"/>
        <v>0</v>
      </c>
      <c r="B194" s="5">
        <f t="shared" si="50"/>
        <v>0</v>
      </c>
      <c r="C194" s="14">
        <f t="shared" si="65"/>
        <v>-146</v>
      </c>
      <c r="F194" s="120" t="e">
        <f>VLOOKUP(C194,Blad1!$A:$C,3,0)</f>
        <v>#N/A</v>
      </c>
      <c r="G194" s="65" t="str">
        <f t="shared" si="68"/>
        <v/>
      </c>
      <c r="H194" s="4" t="str">
        <f>IF(G194="I",$K194,IF(G194="II",$K194-SUM(H$8:H193),IF(G194="III",$K194-SUM(H$8:H193),IF(G194="IV",$K194-SUM(H$8:H193),IF(G194="V",1-SUM(H$8:H193)," ")))))</f>
        <v xml:space="preserve"> </v>
      </c>
      <c r="I194" s="66" t="str">
        <f t="shared" si="69"/>
        <v/>
      </c>
      <c r="J194" s="43" t="str">
        <f>IF(I194="A",$K194,IF(I194="B",$K194-SUM(J$8:J193),IF(I194="C",$K194-SUM(J$8:J193),IF(I194="D",$K194-SUM(J$8:J193),IF(I194="E",1-SUM(J$8:J193)," ")))))</f>
        <v xml:space="preserve"> </v>
      </c>
      <c r="K194" s="1">
        <f>IF(C$4=0,0,(SUM(D$8:D194)/C$4))</f>
        <v>0</v>
      </c>
      <c r="L194" s="9" t="str">
        <f t="shared" si="51"/>
        <v xml:space="preserve"> </v>
      </c>
      <c r="M194" s="2" t="str">
        <f>IF(U194=2,K194,IF(W194=2,K194-SUM(M$8:M193),IF(X194=2,K194-SUM(M$8:M193),IF(X193=2,1-SUM(M$8:M193)," "))))</f>
        <v xml:space="preserve"> </v>
      </c>
      <c r="N194" s="1" t="str">
        <f t="shared" si="52"/>
        <v xml:space="preserve"> </v>
      </c>
      <c r="P194" s="3" t="str">
        <f>IF(O194="Plus",$K194,IF(O194="Basis",$K194-SUM(P$8:P193),IF(O194="Breedte",$K194-SUM(P$8:P193),IF(O193="Breedte",1-SUM(P$8:P193)," "))))</f>
        <v xml:space="preserve"> </v>
      </c>
      <c r="Q194" s="57" t="str">
        <f t="shared" si="67"/>
        <v/>
      </c>
      <c r="R194" s="93" t="e">
        <f t="shared" si="66"/>
        <v>#N/A</v>
      </c>
      <c r="S194" s="12">
        <f t="shared" si="53"/>
        <v>-146</v>
      </c>
      <c r="T194" s="18">
        <f t="shared" si="54"/>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5"/>
        <v>1</v>
      </c>
      <c r="Z194" s="12">
        <f t="shared" si="56"/>
        <v>1</v>
      </c>
      <c r="AA194" s="12">
        <f t="shared" si="57"/>
        <v>1</v>
      </c>
      <c r="AB194" s="12">
        <f t="shared" si="58"/>
        <v>1</v>
      </c>
      <c r="AD194" s="12">
        <f t="shared" si="59"/>
        <v>-146</v>
      </c>
      <c r="AE194" s="18">
        <f t="shared" si="60"/>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61"/>
        <v>1</v>
      </c>
      <c r="AK194" s="12">
        <f t="shared" si="62"/>
        <v>1</v>
      </c>
      <c r="AL194" s="12">
        <f t="shared" si="63"/>
        <v>1</v>
      </c>
      <c r="AM194" s="12">
        <f t="shared" si="64"/>
        <v>1</v>
      </c>
    </row>
    <row r="195" spans="1:39" ht="12" customHeight="1" x14ac:dyDescent="0.15">
      <c r="A195" s="5">
        <f t="shared" si="49"/>
        <v>0</v>
      </c>
      <c r="B195" s="5">
        <f t="shared" si="50"/>
        <v>0</v>
      </c>
      <c r="C195" s="14">
        <f t="shared" si="65"/>
        <v>-147</v>
      </c>
      <c r="F195" s="120" t="e">
        <f>VLOOKUP(C195,Blad1!$A:$C,3,0)</f>
        <v>#N/A</v>
      </c>
      <c r="G195" s="65" t="str">
        <f t="shared" si="68"/>
        <v/>
      </c>
      <c r="H195" s="4" t="str">
        <f>IF(G195="I",$K195,IF(G195="II",$K195-SUM(H$8:H194),IF(G195="III",$K195-SUM(H$8:H194),IF(G195="IV",$K195-SUM(H$8:H194),IF(G195="V",1-SUM(H$8:H194)," ")))))</f>
        <v xml:space="preserve"> </v>
      </c>
      <c r="I195" s="66" t="str">
        <f t="shared" si="69"/>
        <v/>
      </c>
      <c r="J195" s="43" t="str">
        <f>IF(I195="A",$K195,IF(I195="B",$K195-SUM(J$8:J194),IF(I195="C",$K195-SUM(J$8:J194),IF(I195="D",$K195-SUM(J$8:J194),IF(I195="E",1-SUM(J$8:J194)," ")))))</f>
        <v xml:space="preserve"> </v>
      </c>
      <c r="K195" s="1">
        <f>IF(C$4=0,0,(SUM(D$8:D195)/C$4))</f>
        <v>0</v>
      </c>
      <c r="L195" s="9" t="str">
        <f t="shared" si="51"/>
        <v xml:space="preserve"> </v>
      </c>
      <c r="M195" s="2" t="str">
        <f>IF(U195=2,K195,IF(W195=2,K195-SUM(M$8:M194),IF(X195=2,K195-SUM(M$8:M194),IF(X194=2,1-SUM(M$8:M194)," "))))</f>
        <v xml:space="preserve"> </v>
      </c>
      <c r="N195" s="1" t="str">
        <f t="shared" si="52"/>
        <v xml:space="preserve"> </v>
      </c>
      <c r="P195" s="3" t="str">
        <f>IF(O195="Plus",$K195,IF(O195="Basis",$K195-SUM(P$8:P194),IF(O195="Breedte",$K195-SUM(P$8:P194),IF(O194="Breedte",1-SUM(P$8:P194)," "))))</f>
        <v xml:space="preserve"> </v>
      </c>
      <c r="Q195" s="57" t="str">
        <f t="shared" si="67"/>
        <v/>
      </c>
      <c r="R195" s="93" t="e">
        <f t="shared" si="66"/>
        <v>#N/A</v>
      </c>
      <c r="S195" s="12">
        <f t="shared" si="53"/>
        <v>-147</v>
      </c>
      <c r="T195" s="18">
        <f t="shared" si="54"/>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5"/>
        <v>1</v>
      </c>
      <c r="Z195" s="12">
        <f t="shared" si="56"/>
        <v>1</v>
      </c>
      <c r="AA195" s="12">
        <f t="shared" si="57"/>
        <v>1</v>
      </c>
      <c r="AB195" s="12">
        <f t="shared" si="58"/>
        <v>1</v>
      </c>
      <c r="AD195" s="12">
        <f t="shared" si="59"/>
        <v>-147</v>
      </c>
      <c r="AE195" s="18">
        <f t="shared" si="60"/>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61"/>
        <v>1</v>
      </c>
      <c r="AK195" s="12">
        <f t="shared" si="62"/>
        <v>1</v>
      </c>
      <c r="AL195" s="12">
        <f t="shared" si="63"/>
        <v>1</v>
      </c>
      <c r="AM195" s="12">
        <f t="shared" si="64"/>
        <v>1</v>
      </c>
    </row>
    <row r="196" spans="1:39" ht="12" customHeight="1" x14ac:dyDescent="0.15">
      <c r="A196" s="5">
        <f t="shared" si="49"/>
        <v>0</v>
      </c>
      <c r="B196" s="5">
        <f t="shared" si="50"/>
        <v>0</v>
      </c>
      <c r="C196" s="14">
        <f t="shared" si="65"/>
        <v>-148</v>
      </c>
      <c r="F196" s="120" t="e">
        <f>VLOOKUP(C196,Blad1!$A:$C,3,0)</f>
        <v>#N/A</v>
      </c>
      <c r="G196" s="65" t="str">
        <f t="shared" si="68"/>
        <v/>
      </c>
      <c r="H196" s="4" t="str">
        <f>IF(G196="I",$K196,IF(G196="II",$K196-SUM(H$8:H195),IF(G196="III",$K196-SUM(H$8:H195),IF(G196="IV",$K196-SUM(H$8:H195),IF(G196="V",1-SUM(H$8:H195)," ")))))</f>
        <v xml:space="preserve"> </v>
      </c>
      <c r="I196" s="66" t="str">
        <f t="shared" si="69"/>
        <v/>
      </c>
      <c r="J196" s="43" t="str">
        <f>IF(I196="A",$K196,IF(I196="B",$K196-SUM(J$8:J195),IF(I196="C",$K196-SUM(J$8:J195),IF(I196="D",$K196-SUM(J$8:J195),IF(I196="E",1-SUM(J$8:J195)," ")))))</f>
        <v xml:space="preserve"> </v>
      </c>
      <c r="K196" s="1">
        <f>IF(C$4=0,0,(SUM(D$8:D196)/C$4))</f>
        <v>0</v>
      </c>
      <c r="L196" s="9" t="str">
        <f t="shared" si="51"/>
        <v xml:space="preserve"> </v>
      </c>
      <c r="M196" s="2" t="str">
        <f>IF(U196=2,K196,IF(W196=2,K196-SUM(M$8:M195),IF(X196=2,K196-SUM(M$8:M195),IF(X195=2,1-SUM(M$8:M195)," "))))</f>
        <v xml:space="preserve"> </v>
      </c>
      <c r="N196" s="1" t="str">
        <f t="shared" si="52"/>
        <v xml:space="preserve"> </v>
      </c>
      <c r="P196" s="3" t="str">
        <f>IF(O196="Plus",$K196,IF(O196="Basis",$K196-SUM(P$8:P195),IF(O196="Breedte",$K196-SUM(P$8:P195),IF(O195="Breedte",1-SUM(P$8:P195)," "))))</f>
        <v xml:space="preserve"> </v>
      </c>
      <c r="Q196" s="57" t="str">
        <f t="shared" si="67"/>
        <v/>
      </c>
      <c r="R196" s="93" t="e">
        <f t="shared" si="66"/>
        <v>#N/A</v>
      </c>
      <c r="S196" s="12">
        <f t="shared" si="53"/>
        <v>-148</v>
      </c>
      <c r="T196" s="18">
        <f t="shared" si="54"/>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5"/>
        <v>1</v>
      </c>
      <c r="Z196" s="12">
        <f t="shared" si="56"/>
        <v>1</v>
      </c>
      <c r="AA196" s="12">
        <f t="shared" si="57"/>
        <v>1</v>
      </c>
      <c r="AB196" s="12">
        <f t="shared" si="58"/>
        <v>1</v>
      </c>
      <c r="AD196" s="12">
        <f t="shared" si="59"/>
        <v>-148</v>
      </c>
      <c r="AE196" s="18">
        <f t="shared" si="60"/>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61"/>
        <v>1</v>
      </c>
      <c r="AK196" s="12">
        <f t="shared" si="62"/>
        <v>1</v>
      </c>
      <c r="AL196" s="12">
        <f t="shared" si="63"/>
        <v>1</v>
      </c>
      <c r="AM196" s="12">
        <f t="shared" si="64"/>
        <v>1</v>
      </c>
    </row>
    <row r="197" spans="1:39" ht="12" customHeight="1" x14ac:dyDescent="0.15">
      <c r="A197" s="5">
        <f t="shared" si="49"/>
        <v>0</v>
      </c>
      <c r="B197" s="5">
        <f t="shared" si="50"/>
        <v>0</v>
      </c>
      <c r="C197" s="14">
        <f t="shared" si="65"/>
        <v>-149</v>
      </c>
      <c r="F197" s="120" t="e">
        <f>VLOOKUP(C197,Blad1!$A:$C,3,0)</f>
        <v>#N/A</v>
      </c>
      <c r="G197" s="65" t="str">
        <f t="shared" si="68"/>
        <v/>
      </c>
      <c r="H197" s="4" t="str">
        <f>IF(G197="I",$K197,IF(G197="II",$K197-SUM(H$8:H196),IF(G197="III",$K197-SUM(H$8:H196),IF(G197="IV",$K197-SUM(H$8:H196),IF(G197="V",1-SUM(H$8:H196)," ")))))</f>
        <v xml:space="preserve"> </v>
      </c>
      <c r="I197" s="66" t="str">
        <f t="shared" si="69"/>
        <v/>
      </c>
      <c r="J197" s="43" t="str">
        <f>IF(I197="A",$K197,IF(I197="B",$K197-SUM(J$8:J196),IF(I197="C",$K197-SUM(J$8:J196),IF(I197="D",$K197-SUM(J$8:J196),IF(I197="E",1-SUM(J$8:J196)," ")))))</f>
        <v xml:space="preserve"> </v>
      </c>
      <c r="K197" s="1">
        <f>IF(C$4=0,0,(SUM(D$8:D197)/C$4))</f>
        <v>0</v>
      </c>
      <c r="L197" s="9" t="str">
        <f t="shared" si="51"/>
        <v xml:space="preserve"> </v>
      </c>
      <c r="M197" s="2" t="str">
        <f>IF(U197=2,K197,IF(W197=2,K197-SUM(M$8:M196),IF(X197=2,K197-SUM(M$8:M196),IF(X196=2,1-SUM(M$8:M196)," "))))</f>
        <v xml:space="preserve"> </v>
      </c>
      <c r="N197" s="1" t="str">
        <f t="shared" si="52"/>
        <v xml:space="preserve"> </v>
      </c>
      <c r="P197" s="3" t="str">
        <f>IF(O197="Plus",$K197,IF(O197="Basis",$K197-SUM(P$8:P196),IF(O197="Breedte",$K197-SUM(P$8:P196),IF(O196="Breedte",1-SUM(P$8:P196)," "))))</f>
        <v xml:space="preserve"> </v>
      </c>
      <c r="Q197" s="57" t="str">
        <f t="shared" si="67"/>
        <v/>
      </c>
      <c r="R197" s="93" t="e">
        <f t="shared" si="66"/>
        <v>#N/A</v>
      </c>
      <c r="S197" s="12">
        <f t="shared" si="53"/>
        <v>-149</v>
      </c>
      <c r="T197" s="18">
        <f t="shared" si="54"/>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5"/>
        <v>1</v>
      </c>
      <c r="Z197" s="12">
        <f t="shared" si="56"/>
        <v>1</v>
      </c>
      <c r="AA197" s="12">
        <f t="shared" si="57"/>
        <v>1</v>
      </c>
      <c r="AB197" s="12">
        <f t="shared" si="58"/>
        <v>1</v>
      </c>
      <c r="AD197" s="12">
        <f t="shared" si="59"/>
        <v>-149</v>
      </c>
      <c r="AE197" s="18">
        <f t="shared" si="60"/>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61"/>
        <v>1</v>
      </c>
      <c r="AK197" s="12">
        <f t="shared" si="62"/>
        <v>1</v>
      </c>
      <c r="AL197" s="12">
        <f t="shared" si="63"/>
        <v>1</v>
      </c>
      <c r="AM197" s="12">
        <f t="shared" si="64"/>
        <v>1</v>
      </c>
    </row>
    <row r="198" spans="1:39" ht="12" customHeight="1" x14ac:dyDescent="0.15">
      <c r="A198" s="5">
        <f t="shared" si="49"/>
        <v>0</v>
      </c>
      <c r="B198" s="5">
        <f t="shared" si="50"/>
        <v>0</v>
      </c>
      <c r="C198" s="14">
        <f t="shared" si="65"/>
        <v>-150</v>
      </c>
      <c r="F198" s="120" t="e">
        <f>VLOOKUP(C198,Blad1!$A:$C,3,0)</f>
        <v>#N/A</v>
      </c>
      <c r="G198" s="65" t="str">
        <f t="shared" si="68"/>
        <v/>
      </c>
      <c r="H198" s="4" t="str">
        <f>IF(G198="I",$K198,IF(G198="II",$K198-SUM(H$8:H197),IF(G198="III",$K198-SUM(H$8:H197),IF(G198="IV",$K198-SUM(H$8:H197),IF(G198="V",1-SUM(H$8:H197)," ")))))</f>
        <v xml:space="preserve"> </v>
      </c>
      <c r="I198" s="66" t="str">
        <f t="shared" si="69"/>
        <v/>
      </c>
      <c r="J198" s="43" t="str">
        <f>IF(I198="A",$K198,IF(I198="B",$K198-SUM(J$8:J197),IF(I198="C",$K198-SUM(J$8:J197),IF(I198="D",$K198-SUM(J$8:J197),IF(I198="E",1-SUM(J$8:J197)," ")))))</f>
        <v xml:space="preserve"> </v>
      </c>
      <c r="K198" s="1">
        <f>IF(C$4=0,0,(SUM(D$8:D198)/C$4))</f>
        <v>0</v>
      </c>
      <c r="L198" s="9" t="str">
        <f t="shared" si="51"/>
        <v xml:space="preserve"> </v>
      </c>
      <c r="M198" s="2" t="str">
        <f>IF(U198=2,K198,IF(W198=2,K198-SUM(M$8:M197),IF(X198=2,K198-SUM(M$8:M197),IF(X197=2,1-SUM(M$8:M197)," "))))</f>
        <v xml:space="preserve"> </v>
      </c>
      <c r="N198" s="1" t="str">
        <f t="shared" si="52"/>
        <v xml:space="preserve"> </v>
      </c>
      <c r="P198" s="3" t="str">
        <f>IF(O198="Plus",$K198,IF(O198="Basis",$K198-SUM(P$8:P197),IF(O198="Breedte",$K198-SUM(P$8:P197),IF(O197="Breedte",1-SUM(P$8:P197)," "))))</f>
        <v xml:space="preserve"> </v>
      </c>
      <c r="Q198" s="57" t="str">
        <f t="shared" si="67"/>
        <v/>
      </c>
      <c r="R198" s="93" t="e">
        <f t="shared" si="66"/>
        <v>#N/A</v>
      </c>
      <c r="S198" s="12">
        <f t="shared" si="53"/>
        <v>-150</v>
      </c>
      <c r="T198" s="18">
        <f t="shared" si="54"/>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5"/>
        <v>1</v>
      </c>
      <c r="Z198" s="12">
        <f t="shared" si="56"/>
        <v>1</v>
      </c>
      <c r="AA198" s="12">
        <f t="shared" si="57"/>
        <v>1</v>
      </c>
      <c r="AB198" s="12">
        <f t="shared" si="58"/>
        <v>1</v>
      </c>
      <c r="AD198" s="12">
        <f t="shared" si="59"/>
        <v>-150</v>
      </c>
      <c r="AE198" s="18">
        <f t="shared" si="60"/>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61"/>
        <v>1</v>
      </c>
      <c r="AK198" s="12">
        <f t="shared" si="62"/>
        <v>1</v>
      </c>
      <c r="AL198" s="12">
        <f t="shared" si="63"/>
        <v>1</v>
      </c>
      <c r="AM198" s="12">
        <f t="shared" si="64"/>
        <v>1</v>
      </c>
    </row>
    <row r="199" spans="1:39" ht="12" customHeight="1" x14ac:dyDescent="0.15">
      <c r="A199" s="5">
        <f t="shared" si="49"/>
        <v>0</v>
      </c>
      <c r="B199" s="5">
        <f t="shared" si="50"/>
        <v>0</v>
      </c>
      <c r="C199" s="14">
        <f t="shared" si="65"/>
        <v>-151</v>
      </c>
      <c r="F199" s="120" t="e">
        <f>VLOOKUP(C199,Blad1!$A:$C,3,0)</f>
        <v>#N/A</v>
      </c>
      <c r="G199" s="65" t="str">
        <f t="shared" si="68"/>
        <v/>
      </c>
      <c r="H199" s="4" t="str">
        <f>IF(G199="I",$K199,IF(G199="II",$K199-SUM(H$8:H198),IF(G199="III",$K199-SUM(H$8:H198),IF(G199="IV",$K199-SUM(H$8:H198),IF(G199="V",1-SUM(H$8:H198)," ")))))</f>
        <v xml:space="preserve"> </v>
      </c>
      <c r="I199" s="66" t="str">
        <f t="shared" si="69"/>
        <v/>
      </c>
      <c r="J199" s="43" t="str">
        <f>IF(I199="A",$K199,IF(I199="B",$K199-SUM(J$8:J198),IF(I199="C",$K199-SUM(J$8:J198),IF(I199="D",$K199-SUM(J$8:J198),IF(I199="E",1-SUM(J$8:J198)," ")))))</f>
        <v xml:space="preserve"> </v>
      </c>
      <c r="K199" s="1">
        <f>IF(C$4=0,0,(SUM(D$8:D199)/C$4))</f>
        <v>0</v>
      </c>
      <c r="L199" s="9" t="str">
        <f t="shared" si="51"/>
        <v xml:space="preserve"> </v>
      </c>
      <c r="M199" s="2" t="str">
        <f>IF(U199=2,K199,IF(W199=2,K199-SUM(M$8:M198),IF(X199=2,K199-SUM(M$8:M198),IF(X198=2,1-SUM(M$8:M198)," "))))</f>
        <v xml:space="preserve"> </v>
      </c>
      <c r="N199" s="1" t="str">
        <f t="shared" si="52"/>
        <v xml:space="preserve"> </v>
      </c>
      <c r="P199" s="3" t="str">
        <f>IF(O199="Plus",$K199,IF(O199="Basis",$K199-SUM(P$8:P198),IF(O199="Breedte",$K199-SUM(P$8:P198),IF(O198="Breedte",1-SUM(P$8:P198)," "))))</f>
        <v xml:space="preserve"> </v>
      </c>
      <c r="Q199" s="57" t="str">
        <f t="shared" si="67"/>
        <v/>
      </c>
      <c r="R199" s="93" t="e">
        <f t="shared" si="66"/>
        <v>#N/A</v>
      </c>
      <c r="S199" s="12">
        <f t="shared" si="53"/>
        <v>-151</v>
      </c>
      <c r="T199" s="18">
        <f t="shared" si="54"/>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5"/>
        <v>1</v>
      </c>
      <c r="Z199" s="12">
        <f t="shared" si="56"/>
        <v>1</v>
      </c>
      <c r="AA199" s="12">
        <f t="shared" si="57"/>
        <v>1</v>
      </c>
      <c r="AB199" s="12">
        <f t="shared" si="58"/>
        <v>1</v>
      </c>
      <c r="AD199" s="12">
        <f t="shared" si="59"/>
        <v>-151</v>
      </c>
      <c r="AE199" s="18">
        <f t="shared" si="60"/>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61"/>
        <v>1</v>
      </c>
      <c r="AK199" s="12">
        <f t="shared" si="62"/>
        <v>1</v>
      </c>
      <c r="AL199" s="12">
        <f t="shared" si="63"/>
        <v>1</v>
      </c>
      <c r="AM199" s="12">
        <f t="shared" si="64"/>
        <v>1</v>
      </c>
    </row>
    <row r="200" spans="1:39" ht="12" customHeight="1" x14ac:dyDescent="0.15">
      <c r="A200" s="5">
        <f t="shared" ref="A200:A250" si="70">IF(I200="A",25,IF(I200="B",25,IF(I200="C",25,IF(I200="D",15,IF(I200="E",10,0)))))</f>
        <v>0</v>
      </c>
      <c r="B200" s="5">
        <f t="shared" ref="B200:B250" si="71">IF(G200="I",20,IF(G200="II",20,IF(G200="III",20,IF(G200="IV",20,IF(G200="V",20,0)))))</f>
        <v>0</v>
      </c>
      <c r="C200" s="14">
        <f t="shared" si="65"/>
        <v>-152</v>
      </c>
      <c r="F200" s="120" t="e">
        <f>VLOOKUP(C200,Blad1!$A:$C,3,0)</f>
        <v>#N/A</v>
      </c>
      <c r="G200" s="65" t="str">
        <f t="shared" si="68"/>
        <v/>
      </c>
      <c r="H200" s="4" t="str">
        <f>IF(G200="I",$K200,IF(G200="II",$K200-SUM(H$8:H199),IF(G200="III",$K200-SUM(H$8:H199),IF(G200="IV",$K200-SUM(H$8:H199),IF(G200="V",1-SUM(H$8:H199)," ")))))</f>
        <v xml:space="preserve"> </v>
      </c>
      <c r="I200" s="66" t="str">
        <f t="shared" si="69"/>
        <v/>
      </c>
      <c r="J200" s="43" t="str">
        <f>IF(I200="A",$K200,IF(I200="B",$K200-SUM(J$8:J199),IF(I200="C",$K200-SUM(J$8:J199),IF(I200="D",$K200-SUM(J$8:J199),IF(I200="E",1-SUM(J$8:J199)," ")))))</f>
        <v xml:space="preserve"> </v>
      </c>
      <c r="K200" s="1">
        <f>IF(C$4=0,0,(SUM(D$8:D200)/C$4))</f>
        <v>0</v>
      </c>
      <c r="L200" s="9" t="str">
        <f t="shared" ref="L200:L242" si="72">IF(U200=2,"Plus",IF(W200=2,"Basis",IF(X200=2,"Breedte"," ")))</f>
        <v xml:space="preserve"> </v>
      </c>
      <c r="M200" s="2" t="str">
        <f>IF(U200=2,K200,IF(W200=2,K200-SUM(M$8:M199),IF(X200=2,K200-SUM(M$8:M199),IF(X199=2,1-SUM(M$8:M199)," "))))</f>
        <v xml:space="preserve"> </v>
      </c>
      <c r="N200" s="1" t="str">
        <f t="shared" ref="N200:N208" si="73">IF(OR(O200="Plus",O200="Basis",O200="Breedte"),K200," ")</f>
        <v xml:space="preserve"> </v>
      </c>
      <c r="P200" s="3" t="str">
        <f>IF(O200="Plus",$K200,IF(O200="Basis",$K200-SUM(P$8:P199),IF(O200="Breedte",$K200-SUM(P$8:P199),IF(O199="Breedte",1-SUM(P$8:P199)," "))))</f>
        <v xml:space="preserve"> </v>
      </c>
      <c r="Q200" s="57" t="str">
        <f t="shared" si="67"/>
        <v/>
      </c>
      <c r="R200" s="93" t="e">
        <f t="shared" si="66"/>
        <v>#N/A</v>
      </c>
      <c r="S200" s="12">
        <f t="shared" ref="S200:S208" si="74">C200</f>
        <v>-152</v>
      </c>
      <c r="T200" s="18">
        <f t="shared" ref="T200:T208" si="75">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6">IF(D200=0,1,ABS(K200-0.2))</f>
        <v>1</v>
      </c>
      <c r="Z200" s="12">
        <f t="shared" ref="Z200:Z208" si="77">IF(D200=0,1,ABS(K200-0.5))</f>
        <v>1</v>
      </c>
      <c r="AA200" s="12">
        <f t="shared" ref="AA200:AA208" si="78">IF(D200=0,1,ABS(K200-0.8))</f>
        <v>1</v>
      </c>
      <c r="AB200" s="12">
        <f t="shared" ref="AB200:AB208" si="79">IF(D200=0,1,ABS(K200-1))</f>
        <v>1</v>
      </c>
      <c r="AD200" s="12">
        <f t="shared" ref="AD200:AD208" si="80">S200</f>
        <v>-152</v>
      </c>
      <c r="AE200" s="18">
        <f t="shared" ref="AE200:AE215" si="81">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2">IF(AE200=0,1,ABS(AH200-0.25))</f>
        <v>1</v>
      </c>
      <c r="AK200" s="12">
        <f t="shared" ref="AK200:AK208" si="83">IF(T200=0,1,ABS(W200-0.5))</f>
        <v>1</v>
      </c>
      <c r="AL200" s="12">
        <f t="shared" ref="AL200:AL208" si="84">IF(T200=0,1,ABS(W200-0.75))</f>
        <v>1</v>
      </c>
      <c r="AM200" s="12">
        <f t="shared" ref="AM200:AM208" si="85">IF(T200=0,1,ABS(W200-0.9))</f>
        <v>1</v>
      </c>
    </row>
    <row r="201" spans="1:39" ht="12" customHeight="1" x14ac:dyDescent="0.15">
      <c r="A201" s="5">
        <f t="shared" si="70"/>
        <v>0</v>
      </c>
      <c r="B201" s="5">
        <f t="shared" si="71"/>
        <v>0</v>
      </c>
      <c r="C201" s="14">
        <f t="shared" ref="C201:C237" si="86">C200-1</f>
        <v>-153</v>
      </c>
      <c r="F201" s="120" t="e">
        <f>VLOOKUP(C201,Blad1!$A:$C,3,0)</f>
        <v>#N/A</v>
      </c>
      <c r="H201" s="4" t="str">
        <f>IF(G201="I",$K201,IF(G201="II",$K201-SUM(H$8:H200),IF(G201="III",$K201-SUM(H$8:H200),IF(G201="IV",$K201-SUM(H$8:H200),IF(G201="V",1-SUM(H$8:H200)," ")))))</f>
        <v xml:space="preserve"> </v>
      </c>
      <c r="I201" s="66" t="str">
        <f t="shared" si="69"/>
        <v/>
      </c>
      <c r="J201" s="43" t="str">
        <f>IF(I201="A",$K201,IF(I201="B",$K201-SUM(J$8:J200),IF(I201="C",$K201-SUM(J$8:J200),IF(I201="D",$K201-SUM(J$8:J200),IF(I201="E",1-SUM(J$8:J200)," ")))))</f>
        <v xml:space="preserve"> </v>
      </c>
      <c r="K201" s="1">
        <f>IF(C$4=0,0,(SUM(D$8:D201)/C$4))</f>
        <v>0</v>
      </c>
      <c r="L201" s="9" t="str">
        <f t="shared" si="72"/>
        <v xml:space="preserve"> </v>
      </c>
      <c r="M201" s="2" t="str">
        <f>IF(U201=2,K201,IF(W201=2,K201-SUM(M$8:M200),IF(X201=2,K201-SUM(M$8:M200),IF(X200=2,1-SUM(M$8:M200)," "))))</f>
        <v xml:space="preserve"> </v>
      </c>
      <c r="N201" s="1" t="str">
        <f t="shared" si="73"/>
        <v xml:space="preserve"> </v>
      </c>
      <c r="P201" s="3" t="str">
        <f>IF(O201="Plus",$K201,IF(O201="Basis",$K201-SUM(P$8:P200),IF(O201="Breedte",$K201-SUM(P$8:P200),IF(O200="Breedte",1-SUM(P$8:P200)," "))))</f>
        <v xml:space="preserve"> </v>
      </c>
      <c r="Q201" s="57" t="str">
        <f t="shared" ref="Q201:Q264" si="87">IF(L200="plus",CONCATENATE(E201,", "),IF(L200="basis",IF(E201=0,"",CONCATENATE(E201,", ")),CONCATENATE(Q200,IF(E201=0,"",CONCATENATE(E201,", ")))))</f>
        <v/>
      </c>
      <c r="S201" s="12">
        <f t="shared" si="74"/>
        <v>-153</v>
      </c>
      <c r="T201" s="18">
        <f t="shared" si="75"/>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6"/>
        <v>1</v>
      </c>
      <c r="Z201" s="12">
        <f t="shared" si="77"/>
        <v>1</v>
      </c>
      <c r="AA201" s="12">
        <f t="shared" si="78"/>
        <v>1</v>
      </c>
      <c r="AB201" s="12">
        <f t="shared" si="79"/>
        <v>1</v>
      </c>
      <c r="AD201" s="12">
        <f t="shared" si="80"/>
        <v>-153</v>
      </c>
      <c r="AE201" s="18">
        <f t="shared" si="81"/>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2"/>
        <v>1</v>
      </c>
      <c r="AK201" s="12">
        <f t="shared" si="83"/>
        <v>1</v>
      </c>
      <c r="AL201" s="12">
        <f t="shared" si="84"/>
        <v>1</v>
      </c>
      <c r="AM201" s="12">
        <f t="shared" si="85"/>
        <v>1</v>
      </c>
    </row>
    <row r="202" spans="1:39" ht="12" customHeight="1" x14ac:dyDescent="0.15">
      <c r="A202" s="5">
        <f t="shared" si="70"/>
        <v>0</v>
      </c>
      <c r="B202" s="5">
        <f t="shared" si="71"/>
        <v>0</v>
      </c>
      <c r="C202" s="14">
        <f t="shared" si="86"/>
        <v>-154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2"/>
        <v xml:space="preserve"> </v>
      </c>
      <c r="M202" s="2" t="str">
        <f>IF(U202=2,K202,IF(W202=2,K202-SUM(M$8:M201),IF(X202=2,K202-SUM(M$8:M201),IF(X201=2,1-SUM(M$8:M201)," "))))</f>
        <v xml:space="preserve"> </v>
      </c>
      <c r="N202" s="1" t="str">
        <f t="shared" si="73"/>
        <v xml:space="preserve"> </v>
      </c>
      <c r="P202" s="3" t="str">
        <f>IF(O202="Plus",$K202,IF(O202="Basis",$K202-SUM(P$8:P201),IF(O202="Breedte",$K202-SUM(P$8:P201),IF(O201="Breedte",1-SUM(P$8:P201)," "))))</f>
        <v xml:space="preserve"> </v>
      </c>
      <c r="Q202" s="57" t="str">
        <f t="shared" si="87"/>
        <v/>
      </c>
      <c r="S202" s="12">
        <f t="shared" si="74"/>
        <v>-154</v>
      </c>
      <c r="T202" s="18">
        <f t="shared" si="75"/>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6"/>
        <v>1</v>
      </c>
      <c r="Z202" s="12">
        <f t="shared" si="77"/>
        <v>1</v>
      </c>
      <c r="AA202" s="12">
        <f t="shared" si="78"/>
        <v>1</v>
      </c>
      <c r="AB202" s="12">
        <f t="shared" si="79"/>
        <v>1</v>
      </c>
      <c r="AD202" s="12">
        <f t="shared" si="80"/>
        <v>-154</v>
      </c>
      <c r="AE202" s="18">
        <f t="shared" si="81"/>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2"/>
        <v>1</v>
      </c>
      <c r="AK202" s="12">
        <f t="shared" si="83"/>
        <v>1</v>
      </c>
      <c r="AL202" s="12">
        <f t="shared" si="84"/>
        <v>1</v>
      </c>
      <c r="AM202" s="12">
        <f t="shared" si="85"/>
        <v>1</v>
      </c>
    </row>
    <row r="203" spans="1:39" ht="12" customHeight="1" x14ac:dyDescent="0.15">
      <c r="A203" s="5">
        <f t="shared" si="70"/>
        <v>0</v>
      </c>
      <c r="B203" s="5">
        <f t="shared" si="71"/>
        <v>0</v>
      </c>
      <c r="C203" s="14">
        <f t="shared" si="86"/>
        <v>-155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2"/>
        <v xml:space="preserve"> </v>
      </c>
      <c r="M203" s="2" t="str">
        <f>IF(U203=2,K203,IF(W203=2,K203-SUM(M$8:M202),IF(X203=2,K203-SUM(M$8:M202),IF(X202=2,1-SUM(M$8:M202)," "))))</f>
        <v xml:space="preserve"> </v>
      </c>
      <c r="N203" s="1" t="str">
        <f t="shared" si="73"/>
        <v xml:space="preserve"> </v>
      </c>
      <c r="P203" s="3" t="str">
        <f>IF(O203="Plus",$K203,IF(O203="Basis",$K203-SUM(P$8:P202),IF(O203="Breedte",$K203-SUM(P$8:P202),IF(O202="Breedte",1-SUM(P$8:P202)," "))))</f>
        <v xml:space="preserve"> </v>
      </c>
      <c r="Q203" s="57" t="str">
        <f t="shared" si="87"/>
        <v/>
      </c>
      <c r="S203" s="12">
        <f t="shared" si="74"/>
        <v>-155</v>
      </c>
      <c r="T203" s="18">
        <f t="shared" si="75"/>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6"/>
        <v>1</v>
      </c>
      <c r="Z203" s="12">
        <f t="shared" si="77"/>
        <v>1</v>
      </c>
      <c r="AA203" s="12">
        <f t="shared" si="78"/>
        <v>1</v>
      </c>
      <c r="AB203" s="12">
        <f t="shared" si="79"/>
        <v>1</v>
      </c>
      <c r="AD203" s="12">
        <f t="shared" si="80"/>
        <v>-155</v>
      </c>
      <c r="AE203" s="18">
        <f t="shared" si="81"/>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2"/>
        <v>1</v>
      </c>
      <c r="AK203" s="12">
        <f t="shared" si="83"/>
        <v>1</v>
      </c>
      <c r="AL203" s="12">
        <f t="shared" si="84"/>
        <v>1</v>
      </c>
      <c r="AM203" s="12">
        <f t="shared" si="85"/>
        <v>1</v>
      </c>
    </row>
    <row r="204" spans="1:39" ht="12" customHeight="1" x14ac:dyDescent="0.15">
      <c r="A204" s="5">
        <f t="shared" si="70"/>
        <v>0</v>
      </c>
      <c r="B204" s="5">
        <f t="shared" si="71"/>
        <v>0</v>
      </c>
      <c r="C204" s="14">
        <f t="shared" si="86"/>
        <v>-156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2"/>
        <v xml:space="preserve"> </v>
      </c>
      <c r="M204" s="2" t="str">
        <f>IF(U204=2,K204,IF(W204=2,K204-SUM(M$8:M203),IF(X204=2,K204-SUM(M$8:M203),IF(X203=2,1-SUM(M$8:M203)," "))))</f>
        <v xml:space="preserve"> </v>
      </c>
      <c r="N204" s="1" t="str">
        <f t="shared" si="73"/>
        <v xml:space="preserve"> </v>
      </c>
      <c r="P204" s="3" t="str">
        <f>IF(O204="Plus",$K204,IF(O204="Basis",$K204-SUM(P$8:P203),IF(O204="Breedte",$K204-SUM(P$8:P203),IF(O203="Breedte",1-SUM(P$8:P203)," "))))</f>
        <v xml:space="preserve"> </v>
      </c>
      <c r="Q204" s="57" t="str">
        <f t="shared" si="87"/>
        <v/>
      </c>
      <c r="S204" s="12">
        <f t="shared" si="74"/>
        <v>-156</v>
      </c>
      <c r="T204" s="18">
        <f t="shared" si="75"/>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6"/>
        <v>1</v>
      </c>
      <c r="Z204" s="12">
        <f t="shared" si="77"/>
        <v>1</v>
      </c>
      <c r="AA204" s="12">
        <f t="shared" si="78"/>
        <v>1</v>
      </c>
      <c r="AB204" s="12">
        <f t="shared" si="79"/>
        <v>1</v>
      </c>
      <c r="AD204" s="12">
        <f t="shared" si="80"/>
        <v>-156</v>
      </c>
      <c r="AE204" s="18">
        <f t="shared" si="81"/>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2"/>
        <v>1</v>
      </c>
      <c r="AK204" s="12">
        <f t="shared" si="83"/>
        <v>1</v>
      </c>
      <c r="AL204" s="12">
        <f t="shared" si="84"/>
        <v>1</v>
      </c>
      <c r="AM204" s="12">
        <f t="shared" si="85"/>
        <v>1</v>
      </c>
    </row>
    <row r="205" spans="1:39" ht="12" customHeight="1" x14ac:dyDescent="0.15">
      <c r="A205" s="5">
        <f t="shared" si="70"/>
        <v>0</v>
      </c>
      <c r="B205" s="5">
        <f t="shared" si="71"/>
        <v>0</v>
      </c>
      <c r="C205" s="14">
        <f t="shared" si="86"/>
        <v>-157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2"/>
        <v xml:space="preserve"> </v>
      </c>
      <c r="M205" s="2" t="str">
        <f>IF(U205=2,K205,IF(W205=2,K205-SUM(M$8:M204),IF(X205=2,K205-SUM(M$8:M204),IF(X204=2,1-SUM(M$8:M204)," "))))</f>
        <v xml:space="preserve"> </v>
      </c>
      <c r="N205" s="1" t="str">
        <f t="shared" si="73"/>
        <v xml:space="preserve"> </v>
      </c>
      <c r="P205" s="3" t="str">
        <f>IF(O205="Plus",$K205,IF(O205="Basis",$K205-SUM(P$8:P204),IF(O205="Breedte",$K205-SUM(P$8:P204),IF(O204="Breedte",1-SUM(P$8:P204)," "))))</f>
        <v xml:space="preserve"> </v>
      </c>
      <c r="Q205" s="57" t="str">
        <f t="shared" si="87"/>
        <v/>
      </c>
      <c r="S205" s="12">
        <f t="shared" si="74"/>
        <v>-157</v>
      </c>
      <c r="T205" s="18">
        <f t="shared" si="75"/>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6"/>
        <v>1</v>
      </c>
      <c r="Z205" s="12">
        <f t="shared" si="77"/>
        <v>1</v>
      </c>
      <c r="AA205" s="12">
        <f t="shared" si="78"/>
        <v>1</v>
      </c>
      <c r="AB205" s="12">
        <f t="shared" si="79"/>
        <v>1</v>
      </c>
      <c r="AD205" s="12">
        <f t="shared" si="80"/>
        <v>-157</v>
      </c>
      <c r="AE205" s="18">
        <f t="shared" si="81"/>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2"/>
        <v>1</v>
      </c>
      <c r="AK205" s="12">
        <f t="shared" si="83"/>
        <v>1</v>
      </c>
      <c r="AL205" s="12">
        <f t="shared" si="84"/>
        <v>1</v>
      </c>
      <c r="AM205" s="12">
        <f t="shared" si="85"/>
        <v>1</v>
      </c>
    </row>
    <row r="206" spans="1:39" ht="12" customHeight="1" x14ac:dyDescent="0.15">
      <c r="A206" s="5">
        <f t="shared" si="70"/>
        <v>0</v>
      </c>
      <c r="B206" s="5">
        <f t="shared" si="71"/>
        <v>0</v>
      </c>
      <c r="C206" s="14">
        <f t="shared" si="86"/>
        <v>-158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2"/>
        <v xml:space="preserve"> </v>
      </c>
      <c r="M206" s="2" t="str">
        <f>IF(U206=2,K206,IF(W206=2,K206-SUM(M$8:M205),IF(X206=2,K206-SUM(M$8:M205),IF(X205=2,1-SUM(M$8:M205)," "))))</f>
        <v xml:space="preserve"> </v>
      </c>
      <c r="N206" s="1" t="str">
        <f t="shared" si="73"/>
        <v xml:space="preserve"> </v>
      </c>
      <c r="P206" s="3" t="str">
        <f>IF(O206="Plus",$K206,IF(O206="Basis",$K206-SUM(P$8:P205),IF(O206="Breedte",$K206-SUM(P$8:P205),IF(O205="Breedte",1-SUM(P$8:P205)," "))))</f>
        <v xml:space="preserve"> </v>
      </c>
      <c r="Q206" s="57" t="str">
        <f t="shared" si="87"/>
        <v/>
      </c>
      <c r="S206" s="12">
        <f t="shared" si="74"/>
        <v>-158</v>
      </c>
      <c r="T206" s="18">
        <f t="shared" si="75"/>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6"/>
        <v>1</v>
      </c>
      <c r="Z206" s="12">
        <f t="shared" si="77"/>
        <v>1</v>
      </c>
      <c r="AA206" s="12">
        <f t="shared" si="78"/>
        <v>1</v>
      </c>
      <c r="AB206" s="12">
        <f t="shared" si="79"/>
        <v>1</v>
      </c>
      <c r="AD206" s="12">
        <f t="shared" si="80"/>
        <v>-158</v>
      </c>
      <c r="AE206" s="18">
        <f t="shared" si="81"/>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2"/>
        <v>1</v>
      </c>
      <c r="AK206" s="12">
        <f t="shared" si="83"/>
        <v>1</v>
      </c>
      <c r="AL206" s="12">
        <f t="shared" si="84"/>
        <v>1</v>
      </c>
      <c r="AM206" s="12">
        <f t="shared" si="85"/>
        <v>1</v>
      </c>
    </row>
    <row r="207" spans="1:39" ht="12" customHeight="1" x14ac:dyDescent="0.15">
      <c r="A207" s="5">
        <f t="shared" si="70"/>
        <v>0</v>
      </c>
      <c r="B207" s="5">
        <f t="shared" si="71"/>
        <v>0</v>
      </c>
      <c r="C207" s="14">
        <f t="shared" si="86"/>
        <v>-159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2"/>
        <v xml:space="preserve"> </v>
      </c>
      <c r="M207" s="2" t="str">
        <f>IF(U207=2,K207,IF(W207=2,K207-SUM(M$8:M206),IF(X207=2,K207-SUM(M$8:M206),IF(X206=2,1-SUM(M$8:M206)," "))))</f>
        <v xml:space="preserve"> </v>
      </c>
      <c r="N207" s="1" t="str">
        <f t="shared" si="73"/>
        <v xml:space="preserve"> </v>
      </c>
      <c r="P207" s="3" t="str">
        <f>IF(O207="Plus",$K207,IF(O207="Basis",$K207-SUM(P$8:P206),IF(O207="Breedte",$K207-SUM(P$8:P206),IF(O206="Breedte",1-SUM(P$8:P206)," "))))</f>
        <v xml:space="preserve"> </v>
      </c>
      <c r="Q207" s="57" t="str">
        <f t="shared" si="87"/>
        <v/>
      </c>
      <c r="S207" s="12">
        <f t="shared" si="74"/>
        <v>-159</v>
      </c>
      <c r="T207" s="18">
        <f t="shared" si="75"/>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6"/>
        <v>1</v>
      </c>
      <c r="Z207" s="12">
        <f t="shared" si="77"/>
        <v>1</v>
      </c>
      <c r="AA207" s="12">
        <f t="shared" si="78"/>
        <v>1</v>
      </c>
      <c r="AB207" s="12">
        <f t="shared" si="79"/>
        <v>1</v>
      </c>
      <c r="AD207" s="12">
        <f t="shared" si="80"/>
        <v>-159</v>
      </c>
      <c r="AE207" s="18">
        <f t="shared" si="81"/>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2"/>
        <v>1</v>
      </c>
      <c r="AK207" s="12">
        <f t="shared" si="83"/>
        <v>1</v>
      </c>
      <c r="AL207" s="12">
        <f t="shared" si="84"/>
        <v>1</v>
      </c>
      <c r="AM207" s="12">
        <f t="shared" si="85"/>
        <v>1</v>
      </c>
    </row>
    <row r="208" spans="1:39" ht="12" customHeight="1" x14ac:dyDescent="0.15">
      <c r="A208" s="5">
        <f t="shared" si="70"/>
        <v>0</v>
      </c>
      <c r="B208" s="5">
        <f t="shared" si="71"/>
        <v>0</v>
      </c>
      <c r="C208" s="14">
        <f t="shared" si="86"/>
        <v>-160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2"/>
        <v xml:space="preserve"> </v>
      </c>
      <c r="M208" s="2" t="str">
        <f>IF(U208=2,K208,IF(W208=2,K208-SUM(M$8:M207),IF(X208=2,K208-SUM(M$8:M207),IF(X207=2,1-SUM(M$8:M207)," "))))</f>
        <v xml:space="preserve"> </v>
      </c>
      <c r="N208" s="1" t="str">
        <f t="shared" si="73"/>
        <v xml:space="preserve"> </v>
      </c>
      <c r="P208" s="3" t="str">
        <f>IF(O208="Plus",$K208,IF(O208="Basis",$K208-SUM(P$8:P207),IF(O208="Breedte",$K208-SUM(P$8:P207),IF(O207="Breedte",1-SUM(P$8:P207)," "))))</f>
        <v xml:space="preserve"> </v>
      </c>
      <c r="Q208" s="57" t="str">
        <f t="shared" si="87"/>
        <v/>
      </c>
      <c r="S208" s="12">
        <f t="shared" si="74"/>
        <v>-160</v>
      </c>
      <c r="T208" s="18">
        <f t="shared" si="75"/>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6"/>
        <v>1</v>
      </c>
      <c r="Z208" s="12">
        <f t="shared" si="77"/>
        <v>1</v>
      </c>
      <c r="AA208" s="12">
        <f t="shared" si="78"/>
        <v>1</v>
      </c>
      <c r="AB208" s="12">
        <f t="shared" si="79"/>
        <v>1</v>
      </c>
      <c r="AD208" s="12">
        <f t="shared" si="80"/>
        <v>-160</v>
      </c>
      <c r="AE208" s="18">
        <f t="shared" si="81"/>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2"/>
        <v>1</v>
      </c>
      <c r="AK208" s="12">
        <f t="shared" si="83"/>
        <v>1</v>
      </c>
      <c r="AL208" s="12">
        <f t="shared" si="84"/>
        <v>1</v>
      </c>
      <c r="AM208" s="12">
        <f t="shared" si="85"/>
        <v>1</v>
      </c>
    </row>
    <row r="209" spans="1:36" ht="12" customHeight="1" x14ac:dyDescent="0.15">
      <c r="A209" s="5">
        <f t="shared" si="70"/>
        <v>0</v>
      </c>
      <c r="B209" s="5">
        <f t="shared" si="71"/>
        <v>0</v>
      </c>
      <c r="C209" s="14">
        <f t="shared" si="86"/>
        <v>-161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2"/>
        <v xml:space="preserve"> </v>
      </c>
      <c r="P209" s="3" t="str">
        <f>IF(O209="Plus",$K209,IF(O209="Basis",$K209-SUM(P$8:P208),IF(O209="Breedte",$K209-SUM(P$8:P208),IF(O208="Breedte",1-SUM(P$8:P208)," "))))</f>
        <v xml:space="preserve"> </v>
      </c>
      <c r="Q209" s="57" t="str">
        <f t="shared" si="87"/>
        <v/>
      </c>
      <c r="AE209" s="18">
        <f t="shared" si="81"/>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2"/>
        <v>1</v>
      </c>
    </row>
    <row r="210" spans="1:36" ht="12" customHeight="1" x14ac:dyDescent="0.15">
      <c r="A210" s="5">
        <f t="shared" si="70"/>
        <v>0</v>
      </c>
      <c r="B210" s="5">
        <f t="shared" si="71"/>
        <v>0</v>
      </c>
      <c r="C210" s="14">
        <f t="shared" si="86"/>
        <v>-162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2"/>
        <v xml:space="preserve"> </v>
      </c>
      <c r="P210" s="3" t="str">
        <f>IF(O210="Plus",$K210,IF(O210="Basis",$K210-SUM(P$8:P209),IF(O210="Breedte",$K210-SUM(P$8:P209),IF(O209="Breedte",1-SUM(P$8:P209)," "))))</f>
        <v xml:space="preserve"> </v>
      </c>
      <c r="Q210" s="57" t="str">
        <f t="shared" si="87"/>
        <v/>
      </c>
      <c r="AE210" s="18">
        <f t="shared" si="81"/>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2"/>
        <v>1</v>
      </c>
    </row>
    <row r="211" spans="1:36" ht="12" customHeight="1" x14ac:dyDescent="0.15">
      <c r="A211" s="5">
        <f t="shared" si="70"/>
        <v>0</v>
      </c>
      <c r="B211" s="5">
        <f t="shared" si="71"/>
        <v>0</v>
      </c>
      <c r="C211" s="14">
        <f t="shared" si="86"/>
        <v>-163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2"/>
        <v xml:space="preserve"> </v>
      </c>
      <c r="P211" s="3" t="str">
        <f>IF(O211="Plus",$K211,IF(O211="Basis",$K211-SUM(P$8:P210),IF(O211="Breedte",$K211-SUM(P$8:P210),IF(O210="Breedte",1-SUM(P$8:P210)," "))))</f>
        <v xml:space="preserve"> </v>
      </c>
      <c r="Q211" s="57" t="str">
        <f t="shared" si="87"/>
        <v/>
      </c>
      <c r="AE211" s="18">
        <f t="shared" si="81"/>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2"/>
        <v>1</v>
      </c>
    </row>
    <row r="212" spans="1:36" ht="12" customHeight="1" x14ac:dyDescent="0.15">
      <c r="A212" s="5">
        <f t="shared" si="70"/>
        <v>0</v>
      </c>
      <c r="B212" s="5">
        <f t="shared" si="71"/>
        <v>0</v>
      </c>
      <c r="C212" s="14">
        <f t="shared" si="86"/>
        <v>-164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2"/>
        <v xml:space="preserve"> </v>
      </c>
      <c r="P212" s="3" t="str">
        <f>IF(O212="Plus",$K212,IF(O212="Basis",$K212-SUM(P$8:P211),IF(O212="Breedte",$K212-SUM(P$8:P211),IF(O211="Breedte",1-SUM(P$8:P211)," "))))</f>
        <v xml:space="preserve"> </v>
      </c>
      <c r="Q212" s="57" t="str">
        <f t="shared" si="87"/>
        <v/>
      </c>
      <c r="AE212" s="18">
        <f t="shared" si="81"/>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2"/>
        <v>1</v>
      </c>
    </row>
    <row r="213" spans="1:36" ht="12" customHeight="1" x14ac:dyDescent="0.15">
      <c r="A213" s="5">
        <f t="shared" si="70"/>
        <v>0</v>
      </c>
      <c r="B213" s="5">
        <f t="shared" si="71"/>
        <v>0</v>
      </c>
      <c r="C213" s="14">
        <f t="shared" si="86"/>
        <v>-165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2"/>
        <v xml:space="preserve"> </v>
      </c>
      <c r="P213" s="3" t="str">
        <f>IF(O213="Plus",$K213,IF(O213="Basis",$K213-SUM(P$8:P212),IF(O213="Breedte",$K213-SUM(P$8:P212),IF(O212="Breedte",1-SUM(P$8:P212)," "))))</f>
        <v xml:space="preserve"> </v>
      </c>
      <c r="Q213" s="57" t="str">
        <f t="shared" si="87"/>
        <v/>
      </c>
      <c r="AE213" s="18">
        <f t="shared" si="81"/>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2"/>
        <v>1</v>
      </c>
    </row>
    <row r="214" spans="1:36" ht="12" customHeight="1" x14ac:dyDescent="0.15">
      <c r="A214" s="5">
        <f t="shared" si="70"/>
        <v>0</v>
      </c>
      <c r="B214" s="5">
        <f t="shared" si="71"/>
        <v>0</v>
      </c>
      <c r="C214" s="14">
        <f t="shared" si="86"/>
        <v>-166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2"/>
        <v xml:space="preserve"> </v>
      </c>
      <c r="P214" s="3" t="str">
        <f>IF(O214="Plus",$K214,IF(O214="Basis",$K214-SUM(P$8:P213),IF(O214="Breedte",$K214-SUM(P$8:P213),IF(O213="Breedte",1-SUM(P$8:P213)," "))))</f>
        <v xml:space="preserve"> </v>
      </c>
      <c r="Q214" s="57" t="str">
        <f t="shared" si="87"/>
        <v/>
      </c>
      <c r="AE214" s="18">
        <f t="shared" si="81"/>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2"/>
        <v>1</v>
      </c>
    </row>
    <row r="215" spans="1:36" ht="12" customHeight="1" x14ac:dyDescent="0.15">
      <c r="A215" s="5">
        <f t="shared" si="70"/>
        <v>0</v>
      </c>
      <c r="B215" s="5">
        <f t="shared" si="71"/>
        <v>0</v>
      </c>
      <c r="C215" s="14">
        <f t="shared" si="86"/>
        <v>-167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2"/>
        <v xml:space="preserve"> </v>
      </c>
      <c r="P215" s="3" t="str">
        <f>IF(O215="Plus",$K215,IF(O215="Basis",$K215-SUM(P$8:P214),IF(O215="Breedte",$K215-SUM(P$8:P214),IF(O214="Breedte",1-SUM(P$8:P214)," "))))</f>
        <v xml:space="preserve"> </v>
      </c>
      <c r="Q215" s="57" t="str">
        <f t="shared" si="87"/>
        <v/>
      </c>
      <c r="AE215" s="18">
        <f t="shared" si="81"/>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2"/>
        <v>1</v>
      </c>
    </row>
    <row r="216" spans="1:36" ht="12" customHeight="1" x14ac:dyDescent="0.15">
      <c r="A216" s="5">
        <f t="shared" si="70"/>
        <v>0</v>
      </c>
      <c r="B216" s="5">
        <f t="shared" si="71"/>
        <v>0</v>
      </c>
      <c r="C216" s="14">
        <f t="shared" si="86"/>
        <v>-168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2"/>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2"/>
        <v>1</v>
      </c>
    </row>
    <row r="217" spans="1:36" ht="12" customHeight="1" x14ac:dyDescent="0.15">
      <c r="A217" s="5">
        <f t="shared" si="70"/>
        <v>0</v>
      </c>
      <c r="B217" s="5">
        <f t="shared" si="71"/>
        <v>0</v>
      </c>
      <c r="C217" s="14">
        <f t="shared" si="86"/>
        <v>-169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2"/>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2"/>
        <v>1</v>
      </c>
    </row>
    <row r="218" spans="1:36" ht="12" customHeight="1" x14ac:dyDescent="0.15">
      <c r="A218" s="5">
        <f t="shared" si="70"/>
        <v>0</v>
      </c>
      <c r="B218" s="5">
        <f t="shared" si="71"/>
        <v>0</v>
      </c>
      <c r="C218" s="14">
        <f t="shared" si="86"/>
        <v>-170</v>
      </c>
      <c r="H218" s="4" t="str">
        <f>IF(G218="I",$K218,IF(G218="II",$K218-SUM(H$8:H217),IF(G218="III",$K218-SUM(H$8:H217),IF(G218="IV",$K218-SUM(H$8:H217),IF(G218="V",1-SUM(H$8:H217)," ")))))</f>
        <v xml:space="preserve"> </v>
      </c>
      <c r="I218" s="54"/>
      <c r="L218" s="9" t="str">
        <f t="shared" si="72"/>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2"/>
        <v>1</v>
      </c>
    </row>
    <row r="219" spans="1:36" ht="12" customHeight="1" x14ac:dyDescent="0.15">
      <c r="A219" s="5">
        <f t="shared" si="70"/>
        <v>0</v>
      </c>
      <c r="B219" s="5">
        <f t="shared" si="71"/>
        <v>0</v>
      </c>
      <c r="C219" s="14">
        <f t="shared" si="86"/>
        <v>-171</v>
      </c>
      <c r="H219" s="4" t="str">
        <f>IF(G219="I",$K219,IF(G219="II",$K219-SUM(H$8:H218),IF(G219="III",$K219-SUM(H$8:H218),IF(G219="IV",$K219-SUM(H$8:H218),IF(G219="V",1-SUM(H$8:H218)," ")))))</f>
        <v xml:space="preserve"> </v>
      </c>
      <c r="I219" s="54"/>
      <c r="L219" s="9" t="str">
        <f t="shared" si="72"/>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2"/>
        <v>1</v>
      </c>
    </row>
    <row r="220" spans="1:36" ht="12" customHeight="1" x14ac:dyDescent="0.15">
      <c r="A220" s="5">
        <f t="shared" si="70"/>
        <v>0</v>
      </c>
      <c r="B220" s="5">
        <f t="shared" si="71"/>
        <v>0</v>
      </c>
      <c r="C220" s="14">
        <f t="shared" si="86"/>
        <v>-172</v>
      </c>
      <c r="H220" s="4" t="str">
        <f>IF(G220="I",$K220,IF(G220="II",$K220-SUM(H$8:H219),IF(G220="III",$K220-SUM(H$8:H219),IF(G220="IV",$K220-SUM(H$8:H219),IF(G220="V",1-SUM(H$8:H219)," ")))))</f>
        <v xml:space="preserve"> </v>
      </c>
      <c r="I220" s="54"/>
      <c r="L220" s="9" t="str">
        <f t="shared" si="72"/>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2"/>
        <v>1</v>
      </c>
    </row>
    <row r="221" spans="1:36" ht="12" customHeight="1" x14ac:dyDescent="0.15">
      <c r="A221" s="5">
        <f t="shared" si="70"/>
        <v>0</v>
      </c>
      <c r="B221" s="5">
        <f t="shared" si="71"/>
        <v>0</v>
      </c>
      <c r="C221" s="14">
        <f t="shared" si="86"/>
        <v>-173</v>
      </c>
      <c r="H221" s="4" t="str">
        <f>IF(G221="I",$K221,IF(G221="II",$K221-SUM(H$8:H220),IF(G221="III",$K221-SUM(H$8:H220),IF(G221="IV",$K221-SUM(H$8:H220),IF(G221="V",1-SUM(H$8:H220)," ")))))</f>
        <v xml:space="preserve"> </v>
      </c>
      <c r="I221" s="54"/>
      <c r="L221" s="9" t="str">
        <f t="shared" si="72"/>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2"/>
        <v>1</v>
      </c>
    </row>
    <row r="222" spans="1:36" ht="12" customHeight="1" x14ac:dyDescent="0.15">
      <c r="A222" s="5">
        <f t="shared" si="70"/>
        <v>0</v>
      </c>
      <c r="B222" s="5">
        <f t="shared" si="71"/>
        <v>0</v>
      </c>
      <c r="C222" s="14">
        <f t="shared" si="86"/>
        <v>-174</v>
      </c>
      <c r="H222" s="4" t="str">
        <f>IF(G222="I",$K222,IF(G222="II",$K222-SUM(H$8:H221),IF(G222="III",$K222-SUM(H$8:H221),IF(G222="IV",$K222-SUM(H$8:H221),IF(G222="V",1-SUM(H$8:H221)," ")))))</f>
        <v xml:space="preserve"> </v>
      </c>
      <c r="I222" s="54"/>
      <c r="L222" s="9" t="str">
        <f t="shared" si="72"/>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2"/>
        <v>1</v>
      </c>
    </row>
    <row r="223" spans="1:36" ht="12" customHeight="1" x14ac:dyDescent="0.15">
      <c r="A223" s="5">
        <f t="shared" si="70"/>
        <v>0</v>
      </c>
      <c r="B223" s="5">
        <f t="shared" si="71"/>
        <v>0</v>
      </c>
      <c r="C223" s="14">
        <f t="shared" si="86"/>
        <v>-175</v>
      </c>
      <c r="H223" s="4" t="str">
        <f>IF(G223="I",$K223,IF(G223="II",$K223-SUM(H$8:H222),IF(G223="III",$K223-SUM(H$8:H222),IF(G223="IV",$K223-SUM(H$8:H222),IF(G223="V",1-SUM(H$8:H222)," ")))))</f>
        <v xml:space="preserve"> </v>
      </c>
      <c r="I223" s="54"/>
      <c r="L223" s="9" t="str">
        <f t="shared" si="72"/>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2"/>
        <v>1</v>
      </c>
    </row>
    <row r="224" spans="1:36" ht="12" customHeight="1" x14ac:dyDescent="0.15">
      <c r="A224" s="5">
        <f t="shared" si="70"/>
        <v>0</v>
      </c>
      <c r="B224" s="5">
        <f t="shared" si="71"/>
        <v>0</v>
      </c>
      <c r="C224" s="14">
        <f t="shared" si="86"/>
        <v>-176</v>
      </c>
      <c r="H224" s="4" t="str">
        <f>IF(G224="I",$K224,IF(G224="II",$K224-SUM(H$8:H223),IF(G224="III",$K224-SUM(H$8:H223),IF(G224="IV",$K224-SUM(H$8:H223),IF(G224="V",1-SUM(H$8:H223)," ")))))</f>
        <v xml:space="preserve"> </v>
      </c>
      <c r="I224" s="54"/>
      <c r="L224" s="9" t="str">
        <f t="shared" si="72"/>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2"/>
        <v>1</v>
      </c>
    </row>
    <row r="225" spans="1:36" ht="12" customHeight="1" x14ac:dyDescent="0.15">
      <c r="A225" s="5">
        <f t="shared" si="70"/>
        <v>0</v>
      </c>
      <c r="B225" s="5">
        <f t="shared" si="71"/>
        <v>0</v>
      </c>
      <c r="C225" s="14">
        <f t="shared" si="86"/>
        <v>-177</v>
      </c>
      <c r="H225" s="4" t="str">
        <f>IF(G225="I",$K225,IF(G225="II",$K225-SUM(H$8:H224),IF(G225="III",$K225-SUM(H$8:H224),IF(G225="IV",$K225-SUM(H$8:H224),IF(G225="V",1-SUM(H$8:H224)," ")))))</f>
        <v xml:space="preserve"> </v>
      </c>
      <c r="I225" s="54"/>
      <c r="L225" s="9" t="str">
        <f t="shared" si="72"/>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2"/>
        <v>1</v>
      </c>
    </row>
    <row r="226" spans="1:36" ht="12" customHeight="1" x14ac:dyDescent="0.15">
      <c r="A226" s="5">
        <f t="shared" si="70"/>
        <v>0</v>
      </c>
      <c r="B226" s="5">
        <f t="shared" si="71"/>
        <v>0</v>
      </c>
      <c r="C226" s="14">
        <f t="shared" si="86"/>
        <v>-178</v>
      </c>
      <c r="H226" s="4" t="str">
        <f>IF(G226="I",$K226,IF(G226="II",$K226-SUM(H$8:H225),IF(G226="III",$K226-SUM(H$8:H225),IF(G226="IV",$K226-SUM(H$8:H225),IF(G226="V",1-SUM(H$8:H225)," ")))))</f>
        <v xml:space="preserve"> </v>
      </c>
      <c r="I226" s="54"/>
      <c r="L226" s="9" t="str">
        <f t="shared" si="72"/>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2"/>
        <v>1</v>
      </c>
    </row>
    <row r="227" spans="1:36" ht="12" customHeight="1" x14ac:dyDescent="0.15">
      <c r="A227" s="5">
        <f t="shared" si="70"/>
        <v>0</v>
      </c>
      <c r="B227" s="5">
        <f t="shared" si="71"/>
        <v>0</v>
      </c>
      <c r="C227" s="14">
        <f t="shared" si="86"/>
        <v>-179</v>
      </c>
      <c r="H227" s="4" t="str">
        <f>IF(G227="I",$K227,IF(G227="II",$K227-SUM(H$8:H226),IF(G227="III",$K227-SUM(H$8:H226),IF(G227="IV",$K227-SUM(H$8:H226),IF(G227="V",1-SUM(H$8:H226)," ")))))</f>
        <v xml:space="preserve"> </v>
      </c>
      <c r="I227" s="54"/>
      <c r="L227" s="9" t="str">
        <f t="shared" si="72"/>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2"/>
        <v>1</v>
      </c>
    </row>
    <row r="228" spans="1:36" ht="12" customHeight="1" x14ac:dyDescent="0.15">
      <c r="A228" s="5">
        <f t="shared" si="70"/>
        <v>0</v>
      </c>
      <c r="B228" s="5">
        <f t="shared" si="71"/>
        <v>0</v>
      </c>
      <c r="C228" s="14">
        <f t="shared" si="86"/>
        <v>-180</v>
      </c>
      <c r="H228" s="4" t="str">
        <f>IF(G228="I",$K228,IF(G228="II",$K228-SUM(H$8:H227),IF(G228="III",$K228-SUM(H$8:H227),IF(G228="IV",$K228-SUM(H$8:H227),IF(G228="V",1-SUM(H$8:H227)," ")))))</f>
        <v xml:space="preserve"> </v>
      </c>
      <c r="I228" s="54"/>
      <c r="L228" s="9" t="str">
        <f t="shared" si="72"/>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2"/>
        <v>1</v>
      </c>
    </row>
    <row r="229" spans="1:36" ht="12" customHeight="1" x14ac:dyDescent="0.15">
      <c r="A229" s="5">
        <f t="shared" si="70"/>
        <v>0</v>
      </c>
      <c r="B229" s="5">
        <f t="shared" si="71"/>
        <v>0</v>
      </c>
      <c r="C229" s="14">
        <f t="shared" si="86"/>
        <v>-181</v>
      </c>
      <c r="H229" s="4" t="str">
        <f>IF(G229="I",$K229,IF(G229="II",$K229-SUM(H$8:H228),IF(G229="III",$K229-SUM(H$8:H228),IF(G229="IV",$K229-SUM(H$8:H228),IF(G229="V",1-SUM(H$8:H228)," ")))))</f>
        <v xml:space="preserve"> </v>
      </c>
      <c r="I229" s="54"/>
      <c r="L229" s="9" t="str">
        <f t="shared" si="72"/>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2"/>
        <v>1</v>
      </c>
    </row>
    <row r="230" spans="1:36" ht="12" customHeight="1" x14ac:dyDescent="0.15">
      <c r="A230" s="5">
        <f t="shared" si="70"/>
        <v>0</v>
      </c>
      <c r="B230" s="5">
        <f t="shared" si="71"/>
        <v>0</v>
      </c>
      <c r="C230" s="14">
        <f t="shared" si="86"/>
        <v>-182</v>
      </c>
      <c r="H230" s="4" t="str">
        <f>IF(G230="I",$K230,IF(G230="II",$K230-SUM(H$8:H229),IF(G230="III",$K230-SUM(H$8:H229),IF(G230="IV",$K230-SUM(H$8:H229),IF(G230="V",1-SUM(H$8:H229)," ")))))</f>
        <v xml:space="preserve"> </v>
      </c>
      <c r="I230" s="54"/>
      <c r="L230" s="9" t="str">
        <f t="shared" si="72"/>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2"/>
        <v>1</v>
      </c>
    </row>
    <row r="231" spans="1:36" ht="12" customHeight="1" x14ac:dyDescent="0.15">
      <c r="A231" s="5">
        <f t="shared" si="70"/>
        <v>0</v>
      </c>
      <c r="B231" s="5">
        <f t="shared" si="71"/>
        <v>0</v>
      </c>
      <c r="C231" s="14">
        <f t="shared" si="86"/>
        <v>-183</v>
      </c>
      <c r="H231" s="4" t="str">
        <f>IF(G231="I",$K231,IF(G231="II",$K231-SUM(H$8:H230),IF(G231="III",$K231-SUM(H$8:H230),IF(G231="IV",$K231-SUM(H$8:H230),IF(G231="V",1-SUM(H$8:H230)," ")))))</f>
        <v xml:space="preserve"> </v>
      </c>
      <c r="I231" s="54"/>
      <c r="L231" s="9" t="str">
        <f t="shared" si="72"/>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2"/>
        <v>1</v>
      </c>
    </row>
    <row r="232" spans="1:36" ht="12" customHeight="1" x14ac:dyDescent="0.15">
      <c r="A232" s="5">
        <f t="shared" si="70"/>
        <v>0</v>
      </c>
      <c r="B232" s="5">
        <f t="shared" si="71"/>
        <v>0</v>
      </c>
      <c r="C232" s="14">
        <f t="shared" si="86"/>
        <v>-184</v>
      </c>
      <c r="H232" s="4" t="str">
        <f>IF(G232="I",$K232,IF(G232="II",$K232-SUM(H$8:H231),IF(G232="III",$K232-SUM(H$8:H231),IF(G232="IV",$K232-SUM(H$8:H231),IF(G232="V",1-SUM(H$8:H231)," ")))))</f>
        <v xml:space="preserve"> </v>
      </c>
      <c r="I232" s="54"/>
      <c r="L232" s="9" t="str">
        <f t="shared" si="72"/>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2"/>
        <v>1</v>
      </c>
    </row>
    <row r="233" spans="1:36" ht="12" customHeight="1" x14ac:dyDescent="0.15">
      <c r="A233" s="5">
        <f t="shared" si="70"/>
        <v>0</v>
      </c>
      <c r="B233" s="5">
        <f t="shared" si="71"/>
        <v>0</v>
      </c>
      <c r="C233" s="14">
        <f t="shared" si="86"/>
        <v>-185</v>
      </c>
      <c r="H233" s="4" t="str">
        <f>IF(G233="I",$K233,IF(G233="II",$K233-SUM(H$8:H232),IF(G233="III",$K233-SUM(H$8:H232),IF(G233="IV",$K233-SUM(H$8:H232),IF(G233="V",1-SUM(H$8:H232)," ")))))</f>
        <v xml:space="preserve"> </v>
      </c>
      <c r="I233" s="54"/>
      <c r="L233" s="9" t="str">
        <f t="shared" si="72"/>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2"/>
        <v>1</v>
      </c>
    </row>
    <row r="234" spans="1:36" ht="12" customHeight="1" x14ac:dyDescent="0.15">
      <c r="A234" s="5">
        <f t="shared" si="70"/>
        <v>0</v>
      </c>
      <c r="B234" s="5">
        <f t="shared" si="71"/>
        <v>0</v>
      </c>
      <c r="C234" s="14">
        <f t="shared" si="86"/>
        <v>-186</v>
      </c>
      <c r="H234" s="4" t="str">
        <f>IF(G234="I",$K234,IF(G234="II",$K234-SUM(H$8:H233),IF(G234="III",$K234-SUM(H$8:H233),IF(G234="IV",$K234-SUM(H$8:H233),IF(G234="V",1-SUM(H$8:H233)," ")))))</f>
        <v xml:space="preserve"> </v>
      </c>
      <c r="I234" s="54"/>
      <c r="L234" s="9" t="str">
        <f t="shared" si="72"/>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2"/>
        <v>1</v>
      </c>
    </row>
    <row r="235" spans="1:36" ht="12" customHeight="1" x14ac:dyDescent="0.15">
      <c r="A235" s="5">
        <f t="shared" si="70"/>
        <v>0</v>
      </c>
      <c r="B235" s="5">
        <f t="shared" si="71"/>
        <v>0</v>
      </c>
      <c r="C235" s="14">
        <f t="shared" si="86"/>
        <v>-187</v>
      </c>
      <c r="H235" s="4" t="str">
        <f>IF(G235="I",$K235,IF(G235="II",$K235-SUM(H$8:H234),IF(G235="III",$K235-SUM(H$8:H234),IF(G235="IV",$K235-SUM(H$8:H234),IF(G235="V",1-SUM(H$8:H234)," ")))))</f>
        <v xml:space="preserve"> </v>
      </c>
      <c r="I235" s="54"/>
      <c r="L235" s="9" t="str">
        <f t="shared" si="72"/>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2"/>
        <v>1</v>
      </c>
    </row>
    <row r="236" spans="1:36" ht="12" customHeight="1" x14ac:dyDescent="0.15">
      <c r="A236" s="5">
        <f t="shared" si="70"/>
        <v>0</v>
      </c>
      <c r="B236" s="5">
        <f t="shared" si="71"/>
        <v>0</v>
      </c>
      <c r="C236" s="14">
        <f t="shared" si="86"/>
        <v>-188</v>
      </c>
      <c r="H236" s="4" t="str">
        <f>IF(G236="I",$K236,IF(G236="II",$K236-SUM(H$8:H235),IF(G236="III",$K236-SUM(H$8:H235),IF(G236="IV",$K236-SUM(H$8:H235),IF(G236="V",1-SUM(H$8:H235)," ")))))</f>
        <v xml:space="preserve"> </v>
      </c>
      <c r="I236" s="54"/>
      <c r="L236" s="9" t="str">
        <f t="shared" si="72"/>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2"/>
        <v>1</v>
      </c>
    </row>
    <row r="237" spans="1:36" ht="12" customHeight="1" x14ac:dyDescent="0.15">
      <c r="A237" s="5">
        <f t="shared" si="70"/>
        <v>0</v>
      </c>
      <c r="B237" s="5">
        <f t="shared" si="71"/>
        <v>0</v>
      </c>
      <c r="C237" s="14">
        <f t="shared" si="86"/>
        <v>-189</v>
      </c>
      <c r="H237" s="4" t="str">
        <f>IF(G237="I",$K237,IF(G237="II",$K237-SUM(H$8:H236),IF(G237="III",$K237-SUM(H$8:H236),IF(G237="IV",$K237-SUM(H$8:H236),IF(G237="V",1-SUM(H$8:H236)," ")))))</f>
        <v xml:space="preserve"> </v>
      </c>
      <c r="I237" s="54"/>
      <c r="L237" s="9" t="str">
        <f t="shared" si="72"/>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2"/>
        <v>1</v>
      </c>
    </row>
    <row r="238" spans="1:36" ht="12" customHeight="1" x14ac:dyDescent="0.15">
      <c r="A238" s="5">
        <f t="shared" si="70"/>
        <v>0</v>
      </c>
      <c r="B238" s="5">
        <f t="shared" si="71"/>
        <v>0</v>
      </c>
      <c r="H238" s="4" t="str">
        <f>IF(G238="I",$K238,IF(G238="II",$K238-SUM(H$8:H237),IF(G238="III",$K238-SUM(H$8:H237),IF(G238="IV",$K238-SUM(H$8:H237),IF(G238="V",1-SUM(H$8:H237)," ")))))</f>
        <v xml:space="preserve"> </v>
      </c>
      <c r="I238" s="54"/>
      <c r="L238" s="9" t="str">
        <f t="shared" si="72"/>
        <v xml:space="preserve"> </v>
      </c>
      <c r="P238" s="3" t="str">
        <f>IF(O238="Plus",$K238,IF(O238="Basis",$K238-SUM(P$8:P237),IF(O238="Breedte",$K238-SUM(P$8:P237),IF(O237="Breedte",1-SUM(P$8:P237)," "))))</f>
        <v xml:space="preserve"> </v>
      </c>
      <c r="Q238" s="57" t="str">
        <f t="shared" si="87"/>
        <v/>
      </c>
    </row>
    <row r="239" spans="1:36" ht="12" customHeight="1" x14ac:dyDescent="0.15">
      <c r="A239" s="5">
        <f t="shared" si="70"/>
        <v>0</v>
      </c>
      <c r="B239" s="5">
        <f t="shared" si="71"/>
        <v>0</v>
      </c>
      <c r="H239" s="4" t="str">
        <f>IF(G239="I",$K239,IF(G239="II",$K239-SUM(H$8:H238),IF(G239="III",$K239-SUM(H$8:H238),IF(G239="IV",$K239-SUM(H$8:H238),IF(G239="V",1-SUM(H$8:H238)," ")))))</f>
        <v xml:space="preserve"> </v>
      </c>
      <c r="I239" s="54"/>
      <c r="L239" s="9" t="str">
        <f t="shared" si="72"/>
        <v xml:space="preserve"> </v>
      </c>
      <c r="P239" s="3" t="str">
        <f>IF(O239="Plus",$K239,IF(O239="Basis",$K239-SUM(P$8:P238),IF(O239="Breedte",$K239-SUM(P$8:P238),IF(O238="Breedte",1-SUM(P$8:P238)," "))))</f>
        <v xml:space="preserve"> </v>
      </c>
      <c r="Q239" s="57" t="str">
        <f t="shared" si="87"/>
        <v/>
      </c>
    </row>
    <row r="240" spans="1:36" ht="12" customHeight="1" x14ac:dyDescent="0.15">
      <c r="A240" s="5">
        <f t="shared" si="70"/>
        <v>0</v>
      </c>
      <c r="B240" s="5">
        <f t="shared" si="71"/>
        <v>0</v>
      </c>
      <c r="H240" s="4" t="str">
        <f>IF(G240="I",$K240,IF(G240="II",$K240-SUM(H$8:H239),IF(G240="III",$K240-SUM(H$8:H239),IF(G240="IV",$K240-SUM(H$8:H239),IF(G240="V",1-SUM(H$8:H239)," ")))))</f>
        <v xml:space="preserve"> </v>
      </c>
      <c r="I240" s="54"/>
      <c r="L240" s="9" t="str">
        <f t="shared" si="72"/>
        <v xml:space="preserve"> </v>
      </c>
      <c r="P240" s="3" t="str">
        <f>IF(O240="Plus",$K240,IF(O240="Basis",$K240-SUM(P$8:P239),IF(O240="Breedte",$K240-SUM(P$8:P239),IF(O239="Breedte",1-SUM(P$8:P239)," "))))</f>
        <v xml:space="preserve"> </v>
      </c>
      <c r="Q240" s="57" t="str">
        <f t="shared" si="87"/>
        <v/>
      </c>
    </row>
    <row r="241" spans="1:17" ht="12" customHeight="1" x14ac:dyDescent="0.15">
      <c r="A241" s="5">
        <f t="shared" si="70"/>
        <v>0</v>
      </c>
      <c r="B241" s="5">
        <f t="shared" si="71"/>
        <v>0</v>
      </c>
      <c r="H241" s="4" t="str">
        <f>IF(G241="I",$K241,IF(G241="II",$K241-SUM(H$8:H240),IF(G241="III",$K241-SUM(H$8:H240),IF(G241="IV",$K241-SUM(H$8:H240),IF(G241="V",1-SUM(H$8:H240)," ")))))</f>
        <v xml:space="preserve"> </v>
      </c>
      <c r="I241" s="54"/>
      <c r="L241" s="9" t="str">
        <f t="shared" si="72"/>
        <v xml:space="preserve"> </v>
      </c>
      <c r="P241" s="3" t="str">
        <f>IF(O241="Plus",$K241,IF(O241="Basis",$K241-SUM(P$8:P240),IF(O241="Breedte",$K241-SUM(P$8:P240),IF(O240="Breedte",1-SUM(P$8:P240)," "))))</f>
        <v xml:space="preserve"> </v>
      </c>
      <c r="Q241" s="57" t="str">
        <f t="shared" si="87"/>
        <v/>
      </c>
    </row>
    <row r="242" spans="1:17" ht="12" customHeight="1" x14ac:dyDescent="0.15">
      <c r="A242" s="5">
        <f t="shared" si="70"/>
        <v>0</v>
      </c>
      <c r="B242" s="5">
        <f t="shared" si="71"/>
        <v>0</v>
      </c>
      <c r="H242" s="4" t="str">
        <f>IF(G242="I",$K242,IF(G242="II",$K242-SUM(H$8:H241),IF(G242="III",$K242-SUM(H$8:H241),IF(G242="IV",$K242-SUM(H$8:H241),IF(G242="V",1-SUM(H$8:H241)," ")))))</f>
        <v xml:space="preserve"> </v>
      </c>
      <c r="I242" s="54"/>
      <c r="L242" s="9" t="str">
        <f t="shared" si="72"/>
        <v xml:space="preserve"> </v>
      </c>
      <c r="P242" s="3" t="str">
        <f>IF(O242="Plus",$K242,IF(O242="Basis",$K242-SUM(P$8:P241),IF(O242="Breedte",$K242-SUM(P$8:P241),IF(O241="Breedte",1-SUM(P$8:P241)," "))))</f>
        <v xml:space="preserve"> </v>
      </c>
      <c r="Q242" s="57" t="str">
        <f t="shared" si="87"/>
        <v/>
      </c>
    </row>
    <row r="243" spans="1:17" ht="12" customHeight="1" x14ac:dyDescent="0.15">
      <c r="A243" s="5">
        <f t="shared" si="70"/>
        <v>0</v>
      </c>
      <c r="B243" s="5">
        <f t="shared" si="71"/>
        <v>0</v>
      </c>
      <c r="I243" s="54"/>
      <c r="P243" s="3" t="str">
        <f>IF(O243="Plus",$K243,IF(O243="Basis",$K243-SUM(P$8:P242),IF(O243="Breedte",$K243-SUM(P$8:P242),IF(O242="Breedte",1-SUM(P$8:P242)," "))))</f>
        <v xml:space="preserve"> </v>
      </c>
      <c r="Q243" s="57" t="str">
        <f t="shared" si="87"/>
        <v/>
      </c>
    </row>
    <row r="244" spans="1:17" ht="12" customHeight="1" x14ac:dyDescent="0.15">
      <c r="A244" s="5">
        <f t="shared" si="70"/>
        <v>0</v>
      </c>
      <c r="B244" s="5">
        <f t="shared" si="71"/>
        <v>0</v>
      </c>
      <c r="I244" s="54"/>
      <c r="P244" s="3" t="str">
        <f>IF(O244="Plus",$K244,IF(O244="Basis",$K244-SUM(P$8:P243),IF(O244="Breedte",$K244-SUM(P$8:P243),IF(O243="Breedte",1-SUM(P$8:P243)," "))))</f>
        <v xml:space="preserve"> </v>
      </c>
      <c r="Q244" s="57" t="str">
        <f t="shared" si="87"/>
        <v/>
      </c>
    </row>
    <row r="245" spans="1:17" ht="12" customHeight="1" x14ac:dyDescent="0.15">
      <c r="A245" s="5">
        <f t="shared" si="70"/>
        <v>0</v>
      </c>
      <c r="B245" s="5">
        <f t="shared" si="71"/>
        <v>0</v>
      </c>
      <c r="I245" s="54"/>
      <c r="P245" s="3" t="str">
        <f>IF(O245="Plus",$K245,IF(O245="Basis",$K245-SUM(P$8:P244),IF(O245="Breedte",$K245-SUM(P$8:P244),IF(O244="Breedte",1-SUM(P$8:P244)," "))))</f>
        <v xml:space="preserve"> </v>
      </c>
      <c r="Q245" s="57" t="str">
        <f t="shared" si="87"/>
        <v/>
      </c>
    </row>
    <row r="246" spans="1:17" ht="12" customHeight="1" x14ac:dyDescent="0.15">
      <c r="A246" s="5">
        <f t="shared" si="70"/>
        <v>0</v>
      </c>
      <c r="B246" s="5">
        <f t="shared" si="71"/>
        <v>0</v>
      </c>
      <c r="I246" s="54"/>
      <c r="P246" s="3" t="str">
        <f>IF(O246="Plus",$K246,IF(O246="Basis",$K246-SUM(P$8:P245),IF(O246="Breedte",$K246-SUM(P$8:P245),IF(O245="Breedte",1-SUM(P$8:P245)," "))))</f>
        <v xml:space="preserve"> </v>
      </c>
      <c r="Q246" s="57" t="str">
        <f t="shared" si="87"/>
        <v/>
      </c>
    </row>
    <row r="247" spans="1:17" ht="12" customHeight="1" x14ac:dyDescent="0.15">
      <c r="A247" s="5">
        <f t="shared" si="70"/>
        <v>0</v>
      </c>
      <c r="B247" s="5">
        <f t="shared" si="71"/>
        <v>0</v>
      </c>
      <c r="I247" s="54"/>
      <c r="P247" s="3" t="str">
        <f>IF(O247="Plus",$K247,IF(O247="Basis",$K247-SUM(P$8:P246),IF(O247="Breedte",$K247-SUM(P$8:P246),IF(O246="Breedte",1-SUM(P$8:P246)," "))))</f>
        <v xml:space="preserve"> </v>
      </c>
      <c r="Q247" s="57" t="str">
        <f t="shared" si="87"/>
        <v/>
      </c>
    </row>
    <row r="248" spans="1:17" ht="12" customHeight="1" x14ac:dyDescent="0.15">
      <c r="A248" s="5">
        <f t="shared" si="70"/>
        <v>0</v>
      </c>
      <c r="B248" s="5">
        <f t="shared" si="71"/>
        <v>0</v>
      </c>
      <c r="I248" s="54"/>
      <c r="P248" s="3" t="str">
        <f>IF(O248="Plus",$K248,IF(O248="Basis",$K248-SUM(P$8:P247),IF(O248="Breedte",$K248-SUM(P$8:P247),IF(O247="Breedte",1-SUM(P$8:P247)," "))))</f>
        <v xml:space="preserve"> </v>
      </c>
      <c r="Q248" s="57" t="str">
        <f t="shared" si="87"/>
        <v/>
      </c>
    </row>
    <row r="249" spans="1:17" ht="12" customHeight="1" x14ac:dyDescent="0.15">
      <c r="A249" s="5">
        <f t="shared" si="70"/>
        <v>0</v>
      </c>
      <c r="B249" s="5">
        <f t="shared" si="71"/>
        <v>0</v>
      </c>
      <c r="I249" s="54"/>
      <c r="P249" s="3" t="str">
        <f>IF(O249="Plus",$K249,IF(O249="Basis",$K249-SUM(P$8:P248),IF(O249="Breedte",$K249-SUM(P$8:P248),IF(O248="Breedte",1-SUM(P$8:P248)," "))))</f>
        <v xml:space="preserve"> </v>
      </c>
      <c r="Q249" s="57" t="str">
        <f t="shared" si="87"/>
        <v/>
      </c>
    </row>
    <row r="250" spans="1:17" ht="12" customHeight="1" x14ac:dyDescent="0.15">
      <c r="A250" s="5">
        <f t="shared" si="70"/>
        <v>0</v>
      </c>
      <c r="B250" s="5">
        <f t="shared" si="71"/>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ref="Q265:Q275" si="90">IF(L264="plus",CONCATENATE(E265,", "),IF(L264="basis",IF(E265=0,"",CONCATENATE(E265,", ")),CONCATENATE(Q264,IF(E265=0,"",CONCATENATE(E265,", ")))))</f>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90"/>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90"/>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90"/>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90"/>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90"/>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90"/>
        <v/>
      </c>
    </row>
    <row r="272" spans="1:17" ht="12" customHeight="1" x14ac:dyDescent="0.15">
      <c r="A272" s="5">
        <f>IF(I272="A",25,IF(I272="B",50,IF(I272="C",75,IF(I272="D",90,0))))</f>
        <v>0</v>
      </c>
      <c r="B272" s="5">
        <f t="shared" si="89"/>
        <v>0</v>
      </c>
      <c r="Q272" s="57" t="str">
        <f t="shared" si="90"/>
        <v/>
      </c>
    </row>
    <row r="273" spans="17:17" ht="12" customHeight="1" x14ac:dyDescent="0.15">
      <c r="Q273" s="57" t="str">
        <f t="shared" si="90"/>
        <v/>
      </c>
    </row>
    <row r="274" spans="17:17" ht="12" customHeight="1" x14ac:dyDescent="0.15">
      <c r="Q274" s="57" t="str">
        <f t="shared" si="90"/>
        <v/>
      </c>
    </row>
    <row r="275" spans="17:17" ht="12" customHeight="1" x14ac:dyDescent="0.15">
      <c r="Q275" s="57" t="str">
        <f t="shared" si="90"/>
        <v/>
      </c>
    </row>
  </sheetData>
  <sheetProtection sheet="1" objects="1" scenarios="1" selectLockedCells="1"/>
  <mergeCells count="5">
    <mergeCell ref="C1:N1"/>
    <mergeCell ref="C2:N2"/>
    <mergeCell ref="AQ33:BB33"/>
    <mergeCell ref="AQ35:BB35"/>
    <mergeCell ref="AQ37:BB37"/>
  </mergeCells>
  <conditionalFormatting sqref="AT10:AV15 AZ10:BB15">
    <cfRule type="cellIs" dxfId="379" priority="47" stopIfTrue="1" operator="lessThanOrEqual">
      <formula>0</formula>
    </cfRule>
  </conditionalFormatting>
  <conditionalFormatting sqref="AT18:AV22">
    <cfRule type="cellIs" dxfId="378" priority="48" stopIfTrue="1" operator="lessThanOrEqual">
      <formula>0</formula>
    </cfRule>
  </conditionalFormatting>
  <conditionalFormatting sqref="AW18:AZ22">
    <cfRule type="cellIs" dxfId="377" priority="49" stopIfTrue="1" operator="lessThanOrEqual">
      <formula>0</formula>
    </cfRule>
  </conditionalFormatting>
  <conditionalFormatting sqref="K8:K65533">
    <cfRule type="expression" dxfId="376" priority="50" stopIfTrue="1">
      <formula>OR($C8&lt;0,AND($C8=$Y8,$B8=$Y8))</formula>
    </cfRule>
    <cfRule type="expression" dxfId="375" priority="51" stopIfTrue="1">
      <formula>SUM($U8:$X8)&gt;0</formula>
    </cfRule>
    <cfRule type="expression" dxfId="374" priority="52" stopIfTrue="1">
      <formula>$D8=0</formula>
    </cfRule>
  </conditionalFormatting>
  <conditionalFormatting sqref="L8:M65533">
    <cfRule type="expression" dxfId="373" priority="53" stopIfTrue="1">
      <formula>SUM($U8:$X8)&gt;1</formula>
    </cfRule>
  </conditionalFormatting>
  <conditionalFormatting sqref="B8:B65536">
    <cfRule type="expression" dxfId="372" priority="57" stopIfTrue="1">
      <formula>$B8&gt;0</formula>
    </cfRule>
    <cfRule type="cellIs" dxfId="371" priority="58" stopIfTrue="1" operator="equal">
      <formula>0</formula>
    </cfRule>
  </conditionalFormatting>
  <conditionalFormatting sqref="K65535:K65536">
    <cfRule type="expression" dxfId="370" priority="59" stopIfTrue="1">
      <formula>OR($C65535&lt;0,AND($C65535=$Y65535,$B65535=$Y65535))</formula>
    </cfRule>
    <cfRule type="expression" dxfId="369" priority="60" stopIfTrue="1">
      <formula>SUM($U65535:$X65537)&gt;0</formula>
    </cfRule>
    <cfRule type="expression" dxfId="368" priority="61" stopIfTrue="1">
      <formula>$D65535=0</formula>
    </cfRule>
  </conditionalFormatting>
  <conditionalFormatting sqref="K65534">
    <cfRule type="expression" dxfId="367" priority="62" stopIfTrue="1">
      <formula>OR($C65534&lt;0,AND($C65534=$Y65534,$B65534=$Y65534))</formula>
    </cfRule>
    <cfRule type="expression" dxfId="366" priority="63" stopIfTrue="1">
      <formula>SUM($U65534:$X65536)&gt;0</formula>
    </cfRule>
    <cfRule type="expression" dxfId="365" priority="64" stopIfTrue="1">
      <formula>$D65534=0</formula>
    </cfRule>
  </conditionalFormatting>
  <conditionalFormatting sqref="L65535:M65536">
    <cfRule type="expression" dxfId="364" priority="65" stopIfTrue="1">
      <formula>OR($C65535&lt;0,AND($C65535=$Y65535,$B65535=$Y65535))</formula>
    </cfRule>
    <cfRule type="expression" dxfId="363" priority="66" stopIfTrue="1">
      <formula>SUM($U65535:$X65537)&gt;1</formula>
    </cfRule>
  </conditionalFormatting>
  <conditionalFormatting sqref="L65534:M65534">
    <cfRule type="expression" dxfId="362" priority="67" stopIfTrue="1">
      <formula>OR($C65534&lt;0,AND($C65534=$Y65534,$B65534=$Y65534))</formula>
    </cfRule>
    <cfRule type="expression" dxfId="361" priority="68" stopIfTrue="1">
      <formula>SUM($U65534:$X65536)&gt;1</formula>
    </cfRule>
  </conditionalFormatting>
  <conditionalFormatting sqref="N8:P65536">
    <cfRule type="expression" dxfId="360" priority="69" stopIfTrue="1">
      <formula>OR($O8="Plus",$O8="Basis",$O8="Breedte")</formula>
    </cfRule>
  </conditionalFormatting>
  <conditionalFormatting sqref="A8:A272">
    <cfRule type="expression" dxfId="359" priority="44" stopIfTrue="1">
      <formula>OR($C8&lt;-50,AND($C8=$AJ8,$A8=$AJ8))</formula>
    </cfRule>
    <cfRule type="expression" dxfId="358" priority="45" stopIfTrue="1">
      <formula>$A8&gt;0</formula>
    </cfRule>
    <cfRule type="cellIs" dxfId="357" priority="46" stopIfTrue="1" operator="equal">
      <formula>0</formula>
    </cfRule>
  </conditionalFormatting>
  <conditionalFormatting sqref="C8:C65536 G8:H65536">
    <cfRule type="expression" dxfId="356" priority="56" stopIfTrue="1">
      <formula>$B8&gt;0</formula>
    </cfRule>
  </conditionalFormatting>
  <conditionalFormatting sqref="I8:J65536">
    <cfRule type="expression" dxfId="355" priority="55" stopIfTrue="1">
      <formula>$A8&gt;0</formula>
    </cfRule>
  </conditionalFormatting>
  <conditionalFormatting sqref="AR25">
    <cfRule type="cellIs" dxfId="354" priority="42" operator="equal">
      <formula>0</formula>
    </cfRule>
  </conditionalFormatting>
  <conditionalFormatting sqref="AR27">
    <cfRule type="cellIs" dxfId="353" priority="41" operator="equal">
      <formula>0</formula>
    </cfRule>
  </conditionalFormatting>
  <conditionalFormatting sqref="AR29">
    <cfRule type="cellIs" dxfId="352" priority="40" operator="equal">
      <formula>0</formula>
    </cfRule>
  </conditionalFormatting>
  <conditionalFormatting sqref="AQ26">
    <cfRule type="containsErrors" dxfId="351" priority="70">
      <formula>ISERROR(AQ26)</formula>
    </cfRule>
  </conditionalFormatting>
  <conditionalFormatting sqref="AQ28">
    <cfRule type="containsErrors" dxfId="350" priority="39">
      <formula>ISERROR(AQ28)</formula>
    </cfRule>
  </conditionalFormatting>
  <conditionalFormatting sqref="AQ30">
    <cfRule type="containsErrors" dxfId="349" priority="38">
      <formula>ISERROR(AQ30)</formula>
    </cfRule>
  </conditionalFormatting>
  <conditionalFormatting sqref="AR25">
    <cfRule type="cellIs" dxfId="348" priority="37" operator="equal">
      <formula>0</formula>
    </cfRule>
  </conditionalFormatting>
  <conditionalFormatting sqref="AR27">
    <cfRule type="cellIs" dxfId="347" priority="36" operator="equal">
      <formula>0</formula>
    </cfRule>
  </conditionalFormatting>
  <conditionalFormatting sqref="AR29">
    <cfRule type="cellIs" dxfId="346" priority="35" operator="equal">
      <formula>0</formula>
    </cfRule>
  </conditionalFormatting>
  <conditionalFormatting sqref="AQ26">
    <cfRule type="containsErrors" dxfId="345" priority="34">
      <formula>ISERROR(AQ26)</formula>
    </cfRule>
  </conditionalFormatting>
  <conditionalFormatting sqref="AQ28">
    <cfRule type="containsErrors" dxfId="344" priority="33">
      <formula>ISERROR(AQ28)</formula>
    </cfRule>
  </conditionalFormatting>
  <conditionalFormatting sqref="AQ30">
    <cfRule type="containsErrors" dxfId="343" priority="32">
      <formula>ISERROR(AQ30)</formula>
    </cfRule>
  </conditionalFormatting>
  <conditionalFormatting sqref="AR25">
    <cfRule type="cellIs" dxfId="342" priority="31" operator="equal">
      <formula>0</formula>
    </cfRule>
  </conditionalFormatting>
  <conditionalFormatting sqref="AR27">
    <cfRule type="cellIs" dxfId="341" priority="30" operator="equal">
      <formula>0</formula>
    </cfRule>
  </conditionalFormatting>
  <conditionalFormatting sqref="AR29">
    <cfRule type="cellIs" dxfId="340" priority="29" operator="equal">
      <formula>0</formula>
    </cfRule>
  </conditionalFormatting>
  <conditionalFormatting sqref="AQ26">
    <cfRule type="containsErrors" dxfId="339" priority="28">
      <formula>ISERROR(AQ26)</formula>
    </cfRule>
  </conditionalFormatting>
  <conditionalFormatting sqref="AQ28">
    <cfRule type="containsErrors" dxfId="338" priority="27">
      <formula>ISERROR(AQ28)</formula>
    </cfRule>
  </conditionalFormatting>
  <conditionalFormatting sqref="AQ30">
    <cfRule type="containsErrors" dxfId="337" priority="26">
      <formula>ISERROR(AQ30)</formula>
    </cfRule>
  </conditionalFormatting>
  <conditionalFormatting sqref="AR25">
    <cfRule type="cellIs" dxfId="336" priority="25" operator="equal">
      <formula>0</formula>
    </cfRule>
  </conditionalFormatting>
  <conditionalFormatting sqref="AR27">
    <cfRule type="cellIs" dxfId="335" priority="24" operator="equal">
      <formula>0</formula>
    </cfRule>
  </conditionalFormatting>
  <conditionalFormatting sqref="AR29">
    <cfRule type="cellIs" dxfId="334" priority="23" operator="equal">
      <formula>0</formula>
    </cfRule>
  </conditionalFormatting>
  <conditionalFormatting sqref="AQ26">
    <cfRule type="containsErrors" dxfId="333" priority="22">
      <formula>ISERROR(AQ26)</formula>
    </cfRule>
  </conditionalFormatting>
  <conditionalFormatting sqref="AQ28">
    <cfRule type="containsErrors" dxfId="332" priority="21">
      <formula>ISERROR(AQ28)</formula>
    </cfRule>
  </conditionalFormatting>
  <conditionalFormatting sqref="AQ30">
    <cfRule type="containsErrors" dxfId="331" priority="20">
      <formula>ISERROR(AQ30)</formula>
    </cfRule>
  </conditionalFormatting>
  <conditionalFormatting sqref="AR25">
    <cfRule type="cellIs" dxfId="330" priority="19" operator="equal">
      <formula>0</formula>
    </cfRule>
  </conditionalFormatting>
  <conditionalFormatting sqref="AR27">
    <cfRule type="cellIs" dxfId="329" priority="18" operator="equal">
      <formula>0</formula>
    </cfRule>
  </conditionalFormatting>
  <conditionalFormatting sqref="AR29">
    <cfRule type="cellIs" dxfId="328" priority="17" operator="equal">
      <formula>0</formula>
    </cfRule>
  </conditionalFormatting>
  <conditionalFormatting sqref="AQ26">
    <cfRule type="containsErrors" dxfId="327" priority="16">
      <formula>ISERROR(AQ26)</formula>
    </cfRule>
  </conditionalFormatting>
  <conditionalFormatting sqref="AQ28">
    <cfRule type="containsErrors" dxfId="326" priority="15">
      <formula>ISERROR(AQ28)</formula>
    </cfRule>
  </conditionalFormatting>
  <conditionalFormatting sqref="AQ30">
    <cfRule type="containsErrors" dxfId="325" priority="14">
      <formula>ISERROR(AQ30)</formula>
    </cfRule>
  </conditionalFormatting>
  <conditionalFormatting sqref="AR25">
    <cfRule type="cellIs" dxfId="324" priority="13" operator="equal">
      <formula>0</formula>
    </cfRule>
  </conditionalFormatting>
  <conditionalFormatting sqref="AR27">
    <cfRule type="cellIs" dxfId="323" priority="12" operator="equal">
      <formula>0</formula>
    </cfRule>
  </conditionalFormatting>
  <conditionalFormatting sqref="AR29">
    <cfRule type="cellIs" dxfId="322" priority="11" operator="equal">
      <formula>0</formula>
    </cfRule>
  </conditionalFormatting>
  <conditionalFormatting sqref="AQ26">
    <cfRule type="containsErrors" dxfId="321" priority="10">
      <formula>ISERROR(AQ26)</formula>
    </cfRule>
  </conditionalFormatting>
  <conditionalFormatting sqref="AQ28">
    <cfRule type="containsErrors" dxfId="320" priority="9">
      <formula>ISERROR(AQ28)</formula>
    </cfRule>
  </conditionalFormatting>
  <conditionalFormatting sqref="AQ30">
    <cfRule type="containsErrors" dxfId="319" priority="8">
      <formula>ISERROR(AQ30)</formula>
    </cfRule>
  </conditionalFormatting>
  <conditionalFormatting sqref="F8:F201">
    <cfRule type="expression" dxfId="318" priority="54">
      <formula>$D8=0</formula>
    </cfRule>
  </conditionalFormatting>
  <conditionalFormatting sqref="AT10:AV15 AZ10:BB15">
    <cfRule type="cellIs" dxfId="317" priority="7" stopIfTrue="1" operator="lessThanOrEqual">
      <formula>0</formula>
    </cfRule>
  </conditionalFormatting>
  <conditionalFormatting sqref="AT18:AV22 AT26:AV30">
    <cfRule type="cellIs" dxfId="316" priority="6" stopIfTrue="1" operator="lessThanOrEqual">
      <formula>0</formula>
    </cfRule>
  </conditionalFormatting>
  <conditionalFormatting sqref="AY26:BB30 AY18:BB22">
    <cfRule type="cellIs" dxfId="315" priority="5" stopIfTrue="1" operator="lessThanOrEqual">
      <formula>0</formula>
    </cfRule>
  </conditionalFormatting>
  <conditionalFormatting sqref="AR32 AR34 AR36">
    <cfRule type="cellIs" dxfId="314" priority="4" operator="equal">
      <formula>0</formula>
    </cfRule>
  </conditionalFormatting>
  <conditionalFormatting sqref="AQ33 AQ35 AQ37">
    <cfRule type="containsErrors" dxfId="313" priority="3">
      <formula>ISERROR(AQ33)</formula>
    </cfRule>
  </conditionalFormatting>
  <conditionalFormatting sqref="A8:P65536">
    <cfRule type="expression" dxfId="312" priority="43" stopIfTrue="1">
      <formula>OR($C8&lt;-30,AND($C8=$Y8,$B8=$Y8))</formula>
    </cfRule>
  </conditionalFormatting>
  <conditionalFormatting sqref="AW15:AY15">
    <cfRule type="cellIs" dxfId="311" priority="2" stopIfTrue="1" operator="lessThanOrEqual">
      <formula>0</formula>
    </cfRule>
  </conditionalFormatting>
  <conditionalFormatting sqref="AW15:AY15">
    <cfRule type="cellIs" dxfId="31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5" t="s">
        <v>66</v>
      </c>
      <c r="D1" s="266"/>
      <c r="E1" s="266"/>
      <c r="F1" s="266"/>
      <c r="G1" s="266"/>
      <c r="H1" s="266"/>
      <c r="I1" s="266"/>
      <c r="J1" s="266"/>
      <c r="K1" s="266"/>
      <c r="L1" s="266"/>
      <c r="M1" s="266"/>
      <c r="N1" s="267"/>
      <c r="O1" s="16"/>
      <c r="P1" s="7"/>
      <c r="Q1" s="57" t="s">
        <v>21</v>
      </c>
    </row>
    <row r="2" spans="1:54" ht="18" customHeight="1" x14ac:dyDescent="0.2">
      <c r="B2" s="8" t="s">
        <v>3</v>
      </c>
      <c r="C2" s="265" t="s">
        <v>35</v>
      </c>
      <c r="D2" s="266"/>
      <c r="E2" s="266"/>
      <c r="F2" s="266"/>
      <c r="G2" s="266"/>
      <c r="H2" s="266"/>
      <c r="I2" s="266"/>
      <c r="J2" s="266"/>
      <c r="K2" s="266"/>
      <c r="L2" s="266"/>
      <c r="M2" s="266"/>
      <c r="N2" s="267"/>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72</v>
      </c>
    </row>
    <row r="8" spans="1:54" ht="12" customHeight="1" thickTop="1" x14ac:dyDescent="0.15">
      <c r="A8" s="5">
        <f t="shared" ref="A8:A71" si="0">IF(I8="A",25,IF(I8="B",25,IF(I8="C",25,IF(I8="D",15,IF(I8="E",10,0)))))</f>
        <v>0</v>
      </c>
      <c r="B8" s="5">
        <f t="shared" ref="B8:B71" si="1">IF(G8="I",20,IF(G8="II",20,IF(G8="III",20,IF(G8="IV",20,IF(G8="V",20,0)))))</f>
        <v>0</v>
      </c>
      <c r="C8" s="14">
        <f>C5</f>
        <v>70</v>
      </c>
      <c r="F8" s="258">
        <f>VLOOKUP(C8,Blad1!$A:$E,5,0)</f>
        <v>230</v>
      </c>
      <c r="G8" s="65" t="str">
        <f>IF(C8=37,"I",IF(C8=29,"II",IF(C8=23,"III",IF(C8=16,"IV",IF(C8=-30,"V","")))))</f>
        <v/>
      </c>
      <c r="H8" s="4" t="str">
        <f>IF(G8="I",$K8,IF(G8="II",$K8-SUM(H7:H$8),IF(G8="III",$K8-SUM(H7:H$8),IF(G8="IV",$K8-SUM(H7:H$8),IF(G8="V",1-SUM(H7:H$8)," ")))))</f>
        <v xml:space="preserve"> </v>
      </c>
      <c r="I8" s="66" t="str">
        <f>IF(C8=32,"A",IF(C8=23,"B",IF(C8=13,"C",IF(C8=5,"D",IF(C8=-30,"E","")))))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258">
        <f>VLOOKUP(C9,Blad1!$A:$E,5,0)</f>
        <v>230</v>
      </c>
      <c r="G9" s="65" t="str">
        <f t="shared" ref="G9:G72" si="17">IF(C9=37,"I",IF(C9=29,"II",IF(C9=23,"III",IF(C9=16,"IV",IF(C9=-30,"V","")))))</f>
        <v/>
      </c>
      <c r="H9" s="4" t="str">
        <f>IF(G9="I",$K9,IF(G9="II",$K9-SUM(H8:H$8),IF(G9="III",$K9-SUM(H8:H$8),IF(G9="IV",$K9-SUM(H8:H$8),IF(G9="V",1-SUM(H8:H$8)," ")))))</f>
        <v xml:space="preserve"> </v>
      </c>
      <c r="I9" s="66" t="str">
        <f t="shared" ref="I9:I72" si="18">IF(C9=32,"A",IF(C9=23,"B",IF(C9=13,"C",IF(C9=5,"D",IF(C9=-30,"E","")))))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258">
        <f>VLOOKUP(C10,Blad1!$A:$E,5,0)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37</v>
      </c>
      <c r="AT10" s="114">
        <f>AU10*AT$14</f>
        <v>0</v>
      </c>
      <c r="AU10" s="115">
        <f>AV10</f>
        <v>0</v>
      </c>
      <c r="AV10" s="118">
        <f>IF($U3=0,0,VLOOKUP("I",$G:$S,5,FALSE))</f>
        <v>0</v>
      </c>
    </row>
    <row r="11" spans="1:54" ht="12" customHeight="1" x14ac:dyDescent="0.15">
      <c r="A11" s="5">
        <f t="shared" si="0"/>
        <v>0</v>
      </c>
      <c r="B11" s="5">
        <f t="shared" si="1"/>
        <v>0</v>
      </c>
      <c r="C11" s="14">
        <f t="shared" si="16"/>
        <v>67</v>
      </c>
      <c r="E11" s="56"/>
      <c r="F11" s="258">
        <f>VLOOKUP(C11,Blad1!$A:$E,5,0)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16</v>
      </c>
      <c r="AT11" s="114">
        <f>AU11*AT$14</f>
        <v>0</v>
      </c>
      <c r="AU11" s="115">
        <f>AV11-AV10</f>
        <v>0</v>
      </c>
      <c r="AV11" s="118">
        <f>IF($U4=0,0,VLOOKUP("IV",$G:$S,5,FALSE))</f>
        <v>0</v>
      </c>
    </row>
    <row r="12" spans="1:54" ht="12" customHeight="1" x14ac:dyDescent="0.15">
      <c r="A12" s="5">
        <f t="shared" si="0"/>
        <v>0</v>
      </c>
      <c r="B12" s="5">
        <f t="shared" si="1"/>
        <v>0</v>
      </c>
      <c r="C12" s="14">
        <f t="shared" si="16"/>
        <v>66</v>
      </c>
      <c r="E12" s="56"/>
      <c r="F12" s="258">
        <f>VLOOKUP(C12,Blad1!$A:$E,5,0)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-30</v>
      </c>
      <c r="AT12" s="114">
        <f>AU12*AT$14</f>
        <v>0</v>
      </c>
      <c r="AU12" s="115">
        <f>AV12-AV11</f>
        <v>0</v>
      </c>
      <c r="AV12" s="118">
        <f>IF($U5=0,0,VLOOKUP("V",$G:$S,5,FALSE))</f>
        <v>0</v>
      </c>
    </row>
    <row r="13" spans="1:54" ht="12" customHeight="1" x14ac:dyDescent="0.15">
      <c r="A13" s="5">
        <f t="shared" si="0"/>
        <v>0</v>
      </c>
      <c r="B13" s="5">
        <f t="shared" si="1"/>
        <v>0</v>
      </c>
      <c r="C13" s="14">
        <f t="shared" si="16"/>
        <v>65</v>
      </c>
      <c r="E13" s="56"/>
      <c r="F13" s="258">
        <f>VLOOKUP(C13,Blad1!$A:$E,5,0)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258">
        <f>VLOOKUP(C14,Blad1!$A:$E,5,0)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258">
        <f>VLOOKUP(C15,Blad1!$A:$E,5,0)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258">
        <f>VLOOKUP(C16,Blad1!$A:$E,5,0)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61</v>
      </c>
      <c r="F17" s="258">
        <f>VLOOKUP(C17,Blad1!$A:$E,5,0)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258">
        <f>VLOOKUP(C18,Blad1!$A:$E,5,0)</f>
        <v>230</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230</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258">
        <f>VLOOKUP(C19,Blad1!$A:$E,5,0)</f>
        <v>230</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230</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258">
        <f>VLOOKUP(C20,Blad1!$A:$E,5,0)</f>
        <v>230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230</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258">
        <f>VLOOKUP(C21,Blad1!$A:$E,5,0)</f>
        <v>230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230</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56</v>
      </c>
      <c r="E22" s="56"/>
      <c r="F22" s="258">
        <f>VLOOKUP(C22,Blad1!$A:$E,5,0)</f>
        <v>230</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230</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55</v>
      </c>
      <c r="E23" s="56"/>
      <c r="F23" s="258">
        <f>VLOOKUP(C23,Blad1!$A:$E,5,0)</f>
        <v>230</v>
      </c>
      <c r="G23" s="65" t="str">
        <f t="shared" si="17"/>
        <v/>
      </c>
      <c r="H23" s="4" t="str">
        <f>IF(G23="I",$K23,IF(G23="II",$K23-SUM(H$8:H22),IF(G23="III",$K23-SUM(H$8:H22),IF(G23="IV",$K23-SUM(H$8:H22),IF(G23="V",1-SUM(H$8:H22)," ")))))</f>
        <v xml:space="preserve"> </v>
      </c>
      <c r="I23" s="66" t="str">
        <f>IF(C23=32,"A",IF(C23=23,"B",IF(C23=13,"C",IF(C23=5,"D",IF(C23=-30,"E","")))))</f>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230</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258">
        <f>VLOOKUP(C24,Blad1!$A:$E,5,0)</f>
        <v>230</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230</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258">
        <f>VLOOKUP(C25,Blad1!$A:$E,5,0)</f>
        <v>230</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230</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258">
        <f>VLOOKUP(C26,Blad1!$A:$E,5,0)</f>
        <v>229</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229</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258">
        <f>VLOOKUP(C27,Blad1!$A:$E,5,0)</f>
        <v>228</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228</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258">
        <f>VLOOKUP(C28,Blad1!$A:$E,5,0)</f>
        <v>227</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227</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258">
        <f>VLOOKUP(C29,Blad1!$A:$E,5,0)</f>
        <v>225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225</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48</v>
      </c>
      <c r="E30" s="56"/>
      <c r="F30" s="258">
        <f>VLOOKUP(C30,Blad1!$A:$E,5,0)</f>
        <v>224</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224</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258">
        <f>VLOOKUP(C31,Blad1!$A:$E,5,0)</f>
        <v>223</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223</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258">
        <f>VLOOKUP(C32,Blad1!$A:$E,5,0)</f>
        <v>222</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222</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45</v>
      </c>
      <c r="F33" s="258">
        <f>VLOOKUP(C33,Blad1!$A:$E,5,0)</f>
        <v>221</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221</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8" t="e">
        <f>VLOOKUP(AQ32,L8:Q275,6,FALSE)</f>
        <v>#N/A</v>
      </c>
      <c r="AR33" s="269"/>
      <c r="AS33" s="269"/>
      <c r="AT33" s="269"/>
      <c r="AU33" s="269"/>
      <c r="AV33" s="269"/>
      <c r="AW33" s="269"/>
      <c r="AX33" s="269"/>
      <c r="AY33" s="269"/>
      <c r="AZ33" s="269"/>
      <c r="BA33" s="269"/>
      <c r="BB33" s="270"/>
    </row>
    <row r="34" spans="1:54" ht="12" customHeight="1" x14ac:dyDescent="0.15">
      <c r="A34" s="5">
        <f t="shared" si="0"/>
        <v>0</v>
      </c>
      <c r="B34" s="5">
        <f t="shared" si="1"/>
        <v>0</v>
      </c>
      <c r="C34" s="14">
        <f t="shared" si="16"/>
        <v>44</v>
      </c>
      <c r="F34" s="258">
        <f>VLOOKUP(C34,Blad1!$A:$E,5,0)</f>
        <v>220</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220</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43</v>
      </c>
      <c r="F35" s="258">
        <f>VLOOKUP(C35,Blad1!$A:$E,5,0)</f>
        <v>219</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219</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1" t="e">
        <f>VLOOKUP(AQ34,L8:Q275,6,FALSE)</f>
        <v>#N/A</v>
      </c>
      <c r="AR35" s="272"/>
      <c r="AS35" s="272"/>
      <c r="AT35" s="272"/>
      <c r="AU35" s="272"/>
      <c r="AV35" s="272"/>
      <c r="AW35" s="272"/>
      <c r="AX35" s="272"/>
      <c r="AY35" s="272"/>
      <c r="AZ35" s="272"/>
      <c r="BA35" s="272"/>
      <c r="BB35" s="273"/>
    </row>
    <row r="36" spans="1:54" ht="12" customHeight="1" x14ac:dyDescent="0.15">
      <c r="A36" s="5">
        <f t="shared" si="0"/>
        <v>0</v>
      </c>
      <c r="B36" s="5">
        <f t="shared" si="1"/>
        <v>0</v>
      </c>
      <c r="C36" s="14">
        <f t="shared" si="16"/>
        <v>42</v>
      </c>
      <c r="F36" s="258">
        <f>VLOOKUP(C36,Blad1!$A:$E,5,0)</f>
        <v>218</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218</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258">
        <f>VLOOKUP(C37,Blad1!$A:$E,5,0)</f>
        <v>217</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217</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2" t="e">
        <f>VLOOKUP(AQ36,L8:T275,6,FALSE)</f>
        <v>#N/A</v>
      </c>
      <c r="AR37" s="263"/>
      <c r="AS37" s="263"/>
      <c r="AT37" s="263"/>
      <c r="AU37" s="263"/>
      <c r="AV37" s="263"/>
      <c r="AW37" s="263"/>
      <c r="AX37" s="263"/>
      <c r="AY37" s="263"/>
      <c r="AZ37" s="263"/>
      <c r="BA37" s="263"/>
      <c r="BB37" s="264"/>
    </row>
    <row r="38" spans="1:54" ht="12" customHeight="1" thickTop="1" x14ac:dyDescent="0.15">
      <c r="A38" s="5">
        <f t="shared" si="0"/>
        <v>0</v>
      </c>
      <c r="B38" s="5">
        <f t="shared" si="1"/>
        <v>0</v>
      </c>
      <c r="C38" s="14">
        <f t="shared" si="16"/>
        <v>40</v>
      </c>
      <c r="F38" s="258">
        <f>VLOOKUP(C38,Blad1!$A:$E,5,0)</f>
        <v>216</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216</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258">
        <f>VLOOKUP(C39,Blad1!$A:$E,5,0)</f>
        <v>215</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215</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258">
        <f>VLOOKUP(C40,Blad1!$A:$E,5,0)</f>
        <v>214</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214</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20</v>
      </c>
      <c r="C41" s="14">
        <f t="shared" si="16"/>
        <v>37</v>
      </c>
      <c r="F41" s="258">
        <f>VLOOKUP(C41,Blad1!$A:$E,5,0)</f>
        <v>213</v>
      </c>
      <c r="G41" s="65" t="str">
        <f t="shared" si="17"/>
        <v>I</v>
      </c>
      <c r="H41" s="4">
        <f>IF(G41="I",$K41,IF(G41="II",$K41-SUM(H$8:H40),IF(G41="III",$K41-SUM(H$8:H40),IF(G41="IV",$K41-SUM(H$8:H40),IF(G41="V",1-SUM(H$8:H40)," ")))))</f>
        <v>0</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213</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258">
        <f>VLOOKUP(C42,Blad1!$A:$E,5,0)</f>
        <v>212</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212</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0</v>
      </c>
      <c r="C43" s="14">
        <f t="shared" si="16"/>
        <v>35</v>
      </c>
      <c r="F43" s="258">
        <f>VLOOKUP(C43,Blad1!$A:$E,5,0)</f>
        <v>211</v>
      </c>
      <c r="G43" s="65" t="str">
        <f t="shared" si="17"/>
        <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211</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34</v>
      </c>
      <c r="F44" s="258">
        <f>VLOOKUP(C44,Blad1!$A:$E,5,0)</f>
        <v>210</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210</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258">
        <f>VLOOKUP(C45,Blad1!$A:$E,5,0)</f>
        <v>208</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208</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25</v>
      </c>
      <c r="B46" s="5">
        <f t="shared" si="1"/>
        <v>0</v>
      </c>
      <c r="C46" s="14">
        <f t="shared" si="16"/>
        <v>32</v>
      </c>
      <c r="F46" s="258">
        <f>VLOOKUP(C46,Blad1!$A:$E,5,0)</f>
        <v>207</v>
      </c>
      <c r="G46" s="65" t="str">
        <f t="shared" si="17"/>
        <v/>
      </c>
      <c r="H46" s="4" t="str">
        <f>IF(G46="I",$K46,IF(G46="II",$K46-SUM(H$8:H45),IF(G46="III",$K46-SUM(H$8:H45),IF(G46="IV",$K46-SUM(H$8:H45),IF(G46="V",1-SUM(H$8:H45)," ")))))</f>
        <v xml:space="preserve"> </v>
      </c>
      <c r="I46" s="66" t="str">
        <f t="shared" si="18"/>
        <v>A</v>
      </c>
      <c r="J46" s="43">
        <f>IF(I46="A",$K46,IF(I46="B",$K46-SUM(J$8:J45),IF(I46="C",$K46-SUM(J$8:J45),IF(I46="D",$K46-SUM(J$8:J45),IF(I46="E",1-SUM(J$8:J45)," ")))))</f>
        <v>0</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207</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258">
        <f>VLOOKUP(C47,Blad1!$A:$E,5,0)</f>
        <v>206</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206</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30</v>
      </c>
      <c r="F48" s="258">
        <f>VLOOKUP(C48,Blad1!$A:$E,5,0)</f>
        <v>205</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205</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20</v>
      </c>
      <c r="C49" s="14">
        <f t="shared" si="16"/>
        <v>29</v>
      </c>
      <c r="F49" s="258">
        <f>VLOOKUP(C49,Blad1!$A:$E,5,0)</f>
        <v>204</v>
      </c>
      <c r="G49" s="65" t="str">
        <f t="shared" si="17"/>
        <v>II</v>
      </c>
      <c r="H49" s="4">
        <f>IF(G49="I",$K49,IF(G49="II",$K49-SUM(H$8:H48),IF(G49="III",$K49-SUM(H$8:H48),IF(G49="IV",$K49-SUM(H$8:H48),IF(G49="V",1-SUM(H$8:H48)," ")))))</f>
        <v>0</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204</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258">
        <f>VLOOKUP(C50,Blad1!$A:$E,5,0)</f>
        <v>203</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203</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258">
        <f>VLOOKUP(C51,Blad1!$A:$E,5,0)</f>
        <v>202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202</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26</v>
      </c>
      <c r="F52" s="258">
        <f>VLOOKUP(C52,Blad1!$A:$E,5,0)</f>
        <v>200</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200</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258">
        <f>VLOOKUP(C53,Blad1!$A:$E,5,0)</f>
        <v>199</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199</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24</v>
      </c>
      <c r="F54" s="258">
        <f>VLOOKUP(C54,Blad1!$A:$E,5,0)</f>
        <v>197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197</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25</v>
      </c>
      <c r="B55" s="5">
        <f t="shared" si="1"/>
        <v>20</v>
      </c>
      <c r="C55" s="14">
        <f t="shared" si="16"/>
        <v>23</v>
      </c>
      <c r="F55" s="258">
        <f>VLOOKUP(C55,Blad1!$A:$E,5,0)</f>
        <v>196</v>
      </c>
      <c r="G55" s="65" t="str">
        <f t="shared" si="17"/>
        <v>III</v>
      </c>
      <c r="H55" s="4">
        <f>IF(G55="I",$K55,IF(G55="II",$K55-SUM(H$8:H54),IF(G55="III",$K55-SUM(H$8:H54),IF(G55="IV",$K55-SUM(H$8:H54),IF(G55="V",1-SUM(H$8:H54)," ")))))</f>
        <v>0</v>
      </c>
      <c r="I55" s="66" t="str">
        <f t="shared" si="18"/>
        <v>B</v>
      </c>
      <c r="J55" s="43">
        <f>IF(I55="A",$K55,IF(I55="B",$K55-SUM(J$8:J54),IF(I55="C",$K55-SUM(J$8:J54),IF(I55="D",$K55-SUM(J$8:J54),IF(I55="E",1-SUM(J$8:J54)," ")))))</f>
        <v>0</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196</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258">
        <f>VLOOKUP(C56,Blad1!$A:$E,5,0)</f>
        <v>195</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195</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258">
        <f>VLOOKUP(C57,Blad1!$A:$E,5,0)</f>
        <v>194</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194</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258">
        <f>VLOOKUP(C58,Blad1!$A:$E,5,0)</f>
        <v>192</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192</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258">
        <f>VLOOKUP(C59,Blad1!$A:$E,5,0)</f>
        <v>191</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191</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258">
        <f>VLOOKUP(C60,Blad1!$A:$E,5,0)</f>
        <v>189</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189</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258">
        <f>VLOOKUP(C61,Blad1!$A:$E,5,0)</f>
        <v>188</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188</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20</v>
      </c>
      <c r="C62" s="14">
        <f t="shared" si="16"/>
        <v>16</v>
      </c>
      <c r="F62" s="258">
        <f>VLOOKUP(C62,Blad1!$A:$E,5,0)</f>
        <v>187</v>
      </c>
      <c r="G62" s="65" t="str">
        <f t="shared" si="17"/>
        <v>IV</v>
      </c>
      <c r="H62" s="4">
        <f>IF(G62="I",$K62,IF(G62="II",$K62-SUM(H$8:H61),IF(G62="III",$K62-SUM(H$8:H61),IF(G62="IV",$K62-SUM(H$8:H61),IF(G62="V",1-SUM(H$8:H61)," ")))))</f>
        <v>0</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187</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8">
        <f>VLOOKUP(C63,Blad1!$A:$E,5,0)</f>
        <v>186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186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258">
        <f>VLOOKUP(C64,Blad1!$A:$E,5,0)</f>
        <v>185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185</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25</v>
      </c>
      <c r="B65" s="5">
        <f t="shared" si="1"/>
        <v>0</v>
      </c>
      <c r="C65" s="14">
        <f t="shared" si="16"/>
        <v>13</v>
      </c>
      <c r="F65" s="258">
        <f>VLOOKUP(C65,Blad1!$A:$E,5,0)</f>
        <v>184</v>
      </c>
      <c r="G65" s="65" t="str">
        <f t="shared" si="17"/>
        <v/>
      </c>
      <c r="H65" s="4" t="str">
        <f>IF(G65="I",$K65,IF(G65="II",$K65-SUM(H$8:H64),IF(G65="III",$K65-SUM(H$8:H64),IF(G65="IV",$K65-SUM(H$8:H64),IF(G65="V",1-SUM(H$8:H64)," ")))))</f>
        <v xml:space="preserve"> </v>
      </c>
      <c r="I65" s="66" t="str">
        <f t="shared" si="18"/>
        <v>C</v>
      </c>
      <c r="J65" s="43">
        <f>IF(I65="A",$K65,IF(I65="B",$K65-SUM(J$8:J64),IF(I65="C",$K65-SUM(J$8:J64),IF(I65="D",$K65-SUM(J$8:J64),IF(I65="E",1-SUM(J$8:J64)," ")))))</f>
        <v>0</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184</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258">
        <f>VLOOKUP(C66,Blad1!$A:$E,5,0)</f>
        <v>182</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182</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258">
        <f>VLOOKUP(C67,Blad1!$A:$E,5,0)</f>
        <v>181</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181</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258">
        <f>VLOOKUP(C68,Blad1!$A:$E,5,0)</f>
        <v>180</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180</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258">
        <f>VLOOKUP(C69,Blad1!$A:$E,5,0)</f>
        <v>179</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179</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258">
        <f>VLOOKUP(C70,Blad1!$A:$E,5,0)</f>
        <v>178</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178</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258">
        <f>VLOOKUP(C71,Blad1!$A:$E,5,0)</f>
        <v>176</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176</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258">
        <f>VLOOKUP(C72,Blad1!$A:$E,5,0)</f>
        <v>175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175</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15</v>
      </c>
      <c r="B73" s="5">
        <f t="shared" si="25"/>
        <v>0</v>
      </c>
      <c r="C73" s="14">
        <f t="shared" ref="C73:C136" si="40">C72-1</f>
        <v>5</v>
      </c>
      <c r="F73" s="258">
        <f>VLOOKUP(C73,Blad1!$A:$E,5,0)</f>
        <v>174</v>
      </c>
      <c r="G73" s="65" t="str">
        <f t="shared" ref="G73:G136" si="41">IF(C73=37,"I",IF(C73=29,"II",IF(C73=23,"III",IF(C73=16,"IV",IF(C73=-30,"V","")))))</f>
        <v/>
      </c>
      <c r="H73" s="4" t="str">
        <f>IF(G73="I",$K73,IF(G73="II",$K73-SUM(H$8:H72),IF(G73="III",$K73-SUM(H$8:H72),IF(G73="IV",$K73-SUM(H$8:H72),IF(G73="V",1-SUM(H$8:H72)," ")))))</f>
        <v xml:space="preserve"> </v>
      </c>
      <c r="I73" s="66" t="str">
        <f t="shared" ref="I73:I122" si="42">IF(C73=32,"A",IF(C73=23,"B",IF(C73=13,"C",IF(C73=5,"D",IF(C73=-30,"E","")))))</f>
        <v>D</v>
      </c>
      <c r="J73" s="43">
        <f>IF(I73="A",$K73,IF(I73="B",$K73-SUM(J$8:J72),IF(I73="C",$K73-SUM(J$8:J72),IF(I73="D",$K73-SUM(J$8:J72),IF(I73="E",1-SUM(J$8:J72)," ")))))</f>
        <v>0</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174</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258">
        <f>VLOOKUP(C74,Blad1!$A:$E,5,0)</f>
        <v>172</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172</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258">
        <f>VLOOKUP(C75,Blad1!$A:$E,5,0)</f>
        <v>171</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171</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258">
        <f>VLOOKUP(C76,Blad1!$A:$E,5,0)</f>
        <v>170</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170</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258">
        <f>VLOOKUP(C77,Blad1!$A:$E,5,0)</f>
        <v>169</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169</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258">
        <f>VLOOKUP(C78,Blad1!$A:$E,5,0)</f>
        <v>168</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168</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258">
        <f>VLOOKUP(C79,Blad1!$A:$E,5,0)</f>
        <v>167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167</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258">
        <f>VLOOKUP(C80,Blad1!$A:$E,5,0)</f>
        <v>166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166</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258">
        <f>VLOOKUP(C81,Blad1!$A:$E,5,0)</f>
        <v>165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165</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258">
        <f>VLOOKUP(C82,Blad1!$A:$E,5,0)</f>
        <v>164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164</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258">
        <f>VLOOKUP(C83,Blad1!$A:$E,5,0)</f>
        <v>163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163</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258">
        <f>VLOOKUP(C84,Blad1!$A:$E,5,0)</f>
        <v>162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162</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258">
        <f>VLOOKUP(C85,Blad1!$A:$E,5,0)</f>
        <v>161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161</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258">
        <f>VLOOKUP(C86,Blad1!$A:$E,5,0)</f>
        <v>160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160</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258">
        <f>VLOOKUP(C87,Blad1!$A:$E,5,0)</f>
        <v>159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159</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258">
        <f>VLOOKUP(C88,Blad1!$A:$E,5,0)</f>
        <v>158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158</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258">
        <f>VLOOKUP(C89,Blad1!$A:$E,5,0)</f>
        <v>157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157</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258">
        <f>VLOOKUP(C90,Blad1!$A:$E,5,0)</f>
        <v>156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156</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258">
        <f>VLOOKUP(C91,Blad1!$A:$E,5,0)</f>
        <v>155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155</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258">
        <f>VLOOKUP(C92,Blad1!$A:$E,5,0)</f>
        <v>154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154</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258">
        <f>VLOOKUP(C93,Blad1!$A:$E,5,0)</f>
        <v>153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153</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258">
        <f>VLOOKUP(C94,Blad1!$A:$E,5,0)</f>
        <v>152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152</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258">
        <f>VLOOKUP(C95,Blad1!$A:$E,5,0)</f>
        <v>151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151</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258">
        <f>VLOOKUP(C96,Blad1!$A:$E,5,0)</f>
        <v>150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150</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258">
        <f>VLOOKUP(C97,Blad1!$A:$E,5,0)</f>
        <v>149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149</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-20</v>
      </c>
      <c r="F98" s="258">
        <f>VLOOKUP(C98,Blad1!$A:$E,5,0)</f>
        <v>148</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148</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258">
        <f>VLOOKUP(C99,Blad1!$A:$E,5,0)</f>
        <v>147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147</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258">
        <f>VLOOKUP(C100,Blad1!$A:$E,5,0)</f>
        <v>146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146</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258">
        <f>VLOOKUP(C101,Blad1!$A:$E,5,0)</f>
        <v>145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145</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258">
        <f>VLOOKUP(C102,Blad1!$A:$E,5,0)</f>
        <v>144</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144</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258">
        <f>VLOOKUP(C103,Blad1!$A:$E,5,0)</f>
        <v>143</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143</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258">
        <f>VLOOKUP(C104,Blad1!$A:$E,5,0)</f>
        <v>142</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142</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258">
        <f>VLOOKUP(C105,Blad1!$A:$E,5,0)</f>
        <v>141</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141</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258">
        <f>VLOOKUP(C106,Blad1!$A:$E,5,0)</f>
        <v>140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140</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258">
        <f>VLOOKUP(C107,Blad1!$A:$E,5,0)</f>
        <v>139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139</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10</v>
      </c>
      <c r="B108" s="5">
        <f t="shared" si="25"/>
        <v>20</v>
      </c>
      <c r="C108" s="14">
        <f t="shared" si="40"/>
        <v>-30</v>
      </c>
      <c r="F108" s="258">
        <f>VLOOKUP(C108,Blad1!$A:$E,5,0)</f>
        <v>138</v>
      </c>
      <c r="G108" s="65" t="str">
        <f t="shared" si="41"/>
        <v>V</v>
      </c>
      <c r="H108" s="4">
        <f>IF(G108="I",$K108,IF(G108="II",$K108-SUM(H$8:H107),IF(G108="III",$K108-SUM(H$8:H107),IF(G108="IV",$K108-SUM(H$8:H107),IF(G108="V",1-SUM(H$8:H107)," ")))))</f>
        <v>1</v>
      </c>
      <c r="I108" s="66" t="str">
        <f t="shared" si="42"/>
        <v>E</v>
      </c>
      <c r="J108" s="43">
        <f>IF(I108="A",$K108,IF(I108="B",$K108-SUM(J$8:J107),IF(I108="C",$K108-SUM(J$8:J107),IF(I108="D",$K108-SUM(J$8:J107),IF(I108="E",1-SUM(J$8:J107)," ")))))</f>
        <v>1</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138</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258">
        <f>VLOOKUP(C109,Blad1!$A:$E,5,0)</f>
        <v>137</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137</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258">
        <f>VLOOKUP(C110,Blad1!$A:$E,5,0)</f>
        <v>136</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136</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258">
        <f>VLOOKUP(C111,Blad1!$A:$E,5,0)</f>
        <v>135</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135</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258">
        <f>VLOOKUP(C112,Blad1!$A:$E,5,0)</f>
        <v>134</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134</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258">
        <f>VLOOKUP(C113,Blad1!$A:$E,5,0)</f>
        <v>133</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133</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258">
        <f>VLOOKUP(C114,Blad1!$A:$E,5,0)</f>
        <v>132</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132</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258">
        <f>VLOOKUP(C115,Blad1!$A:$E,5,0)</f>
        <v>131</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131</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258">
        <f>VLOOKUP(C116,Blad1!$A:$E,5,0)</f>
        <v>130</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130</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258">
        <f>VLOOKUP(C117,Blad1!$A:$E,5,0)</f>
        <v>129</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129</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258">
        <f>VLOOKUP(C118,Blad1!$A:$E,5,0)</f>
        <v>128</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128</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258">
        <f>VLOOKUP(C119,Blad1!$A:$E,5,0)</f>
        <v>127</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127</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258">
        <f>VLOOKUP(C120,Blad1!$A:$E,5,0)</f>
        <v>126</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126</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258">
        <f>VLOOKUP(C121,Blad1!$A:$E,5,0)</f>
        <v>125</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125</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258">
        <f>VLOOKUP(C122,Blad1!$A:$E,5,0)</f>
        <v>124</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124</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258">
        <f>VLOOKUP(C123,Blad1!$A:$E,5,0)</f>
        <v>123</v>
      </c>
      <c r="G123" s="65" t="str">
        <f t="shared" si="41"/>
        <v/>
      </c>
      <c r="H123" s="4" t="str">
        <f>IF(G123="I",$K123,IF(G123="II",$K123-SUM(H$8:H122),IF(G123="III",$K123-SUM(H$8:H122),IF(G123="IV",$K123-SUM(H$8:H122),IF(G123="V",1-SUM(H$8:H122)," ")))))</f>
        <v xml:space="preserve"> </v>
      </c>
      <c r="I123" s="66" t="str">
        <f t="shared" ref="I123:I182" si="45">IF(C123=45,"A",IF(C123=35,"B",IF(C123=25,"C",IF(C123=17,"D",IF(C123=0,"E","")))))</f>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123</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258">
        <f>VLOOKUP(C124,Blad1!$A:$E,5,0)</f>
        <v>122</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122</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258">
        <f>VLOOKUP(C125,Blad1!$A:$E,5,0)</f>
        <v>121</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121</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258">
        <f>VLOOKUP(C126,Blad1!$A:$E,5,0)</f>
        <v>120</v>
      </c>
      <c r="G126" s="65" t="str">
        <f t="shared" si="41"/>
        <v/>
      </c>
      <c r="H126" s="4" t="str">
        <f>IF(G126="I",$K126,IF(G126="II",$K126-SUM(H$8:H125),IF(G126="III",$K126-SUM(H$8:H125),IF(G126="IV",$K126-SUM(H$8:H125),IF(G126="V",1-SUM(H$8:H125)," ")))))</f>
        <v xml:space="preserve"> </v>
      </c>
      <c r="I126" s="66" t="str">
        <f t="shared" si="45"/>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120</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258">
        <f>VLOOKUP(C127,Blad1!$A:$E,5,0)</f>
        <v>119</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119</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-50</v>
      </c>
      <c r="F128" s="258">
        <f>VLOOKUP(C128,Blad1!$A:$E,5,0)</f>
        <v>118</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f t="shared" si="43"/>
        <v>118</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f>VLOOKUP(C129,Blad1!$A:$E,5,0)</f>
        <v>117</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f t="shared" si="43"/>
        <v>117</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f>VLOOKUP(C130,Blad1!$A:$E,5,0)</f>
        <v>116</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f t="shared" si="43"/>
        <v>116</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f>VLOOKUP(C131,Blad1!$A:$E,5,0)</f>
        <v>115</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f t="shared" si="43"/>
        <v>115</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f>VLOOKUP(C132,Blad1!$A:$E,5,0)</f>
        <v>114</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f t="shared" si="43"/>
        <v>114</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f>VLOOKUP(C133,Blad1!$A:$E,5,0)</f>
        <v>113</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f t="shared" si="43"/>
        <v>113</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f>VLOOKUP(C134,Blad1!$A:$E,5,0)</f>
        <v>112</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f t="shared" si="43"/>
        <v>112</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f>VLOOKUP(C135,Blad1!$A:$E,5,0)</f>
        <v>111</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f t="shared" si="43"/>
        <v>111</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-58</v>
      </c>
      <c r="F136" s="120">
        <f>VLOOKUP(C136,Blad1!$A:$E,5,0)</f>
        <v>110</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f t="shared" si="43"/>
        <v>110</v>
      </c>
      <c r="S136" s="12">
        <f t="shared" ref="S136:S199" si="50">C136</f>
        <v>-58</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-58</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-59</v>
      </c>
      <c r="F137" s="120">
        <f>VLOOKUP(C137,Blad1!$A:$E,5,0)</f>
        <v>110</v>
      </c>
      <c r="G137" s="65" t="str">
        <f t="shared" ref="G137:G142" si="63">IF(C137=37,"I",IF(C137=29,"II",IF(C137=23,"III",IF(C137=16,"IV",IF(C137=-30,"V","")))))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f t="shared" ref="R137:R200" si="64">F137</f>
        <v>110</v>
      </c>
      <c r="S137" s="12">
        <f t="shared" si="50"/>
        <v>-59</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-59</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-60</v>
      </c>
      <c r="F138" s="120">
        <f>VLOOKUP(C138,Blad1!$A:$E,5,0)</f>
        <v>110</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f t="shared" si="64"/>
        <v>110</v>
      </c>
      <c r="S138" s="12">
        <f t="shared" si="50"/>
        <v>-60</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-60</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-61</v>
      </c>
      <c r="F139" s="120">
        <f>VLOOKUP(C139,Blad1!$A:$E,5,0)</f>
        <v>110</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f t="shared" si="64"/>
        <v>110</v>
      </c>
      <c r="S139" s="12">
        <f t="shared" si="50"/>
        <v>-61</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-61</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-62</v>
      </c>
      <c r="F140" s="120">
        <f>VLOOKUP(C140,Blad1!$A:$E,5,0)</f>
        <v>110</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f t="shared" si="64"/>
        <v>110</v>
      </c>
      <c r="S140" s="12">
        <f t="shared" si="50"/>
        <v>-62</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-62</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-63</v>
      </c>
      <c r="F141" s="120">
        <f>VLOOKUP(C141,Blad1!$A:$E,5,0)</f>
        <v>110</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f t="shared" si="64"/>
        <v>110</v>
      </c>
      <c r="S141" s="12">
        <f t="shared" si="50"/>
        <v>-63</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-63</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-64</v>
      </c>
      <c r="F142" s="120">
        <f>VLOOKUP(C142,Blad1!$A:$E,5,0)</f>
        <v>110</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110</v>
      </c>
      <c r="S142" s="12">
        <f t="shared" si="50"/>
        <v>-64</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-64</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-65</v>
      </c>
      <c r="F143" s="120">
        <f>VLOOKUP(C143,Blad1!$A:$E,5,0)</f>
        <v>110</v>
      </c>
      <c r="G143" s="65" t="str">
        <f t="shared" ref="G143:G160" si="66">IF(C143=12,"I",IF(C143=2,"II",IF(C143=-6,"III",IF(C143=-16,"IV",IF(C143=-50,"V","")))))</f>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110</v>
      </c>
      <c r="S143" s="12">
        <f t="shared" si="50"/>
        <v>-65</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-65</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-66</v>
      </c>
      <c r="F144" s="120">
        <f>VLOOKUP(C144,Blad1!$A:$E,5,0)</f>
        <v>110</v>
      </c>
      <c r="G144" s="65" t="str">
        <f t="shared" si="66"/>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110</v>
      </c>
      <c r="S144" s="12">
        <f t="shared" si="50"/>
        <v>-66</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-66</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-67</v>
      </c>
      <c r="F145" s="120">
        <f>VLOOKUP(C145,Blad1!$A:$E,5,0)</f>
        <v>110</v>
      </c>
      <c r="G145" s="65" t="str">
        <f t="shared" si="66"/>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110</v>
      </c>
      <c r="S145" s="12">
        <f t="shared" si="50"/>
        <v>-67</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-67</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-68</v>
      </c>
      <c r="F146" s="120">
        <f>VLOOKUP(C146,Blad1!$A:$E,5,0)</f>
        <v>110</v>
      </c>
      <c r="G146" s="65" t="str">
        <f t="shared" si="66"/>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110</v>
      </c>
      <c r="S146" s="12">
        <f t="shared" si="50"/>
        <v>-68</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-68</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-69</v>
      </c>
      <c r="F147" s="120">
        <f>VLOOKUP(C147,Blad1!$A:$B,2,0)</f>
        <v>0</v>
      </c>
      <c r="G147" s="65" t="str">
        <f t="shared" si="66"/>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0</v>
      </c>
      <c r="S147" s="12">
        <f t="shared" si="50"/>
        <v>-69</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-69</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-70</v>
      </c>
      <c r="F148" s="120">
        <f>VLOOKUP(C148,Blad1!$A:$B,2,0)</f>
        <v>0</v>
      </c>
      <c r="G148" s="65" t="str">
        <f t="shared" si="66"/>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0</v>
      </c>
      <c r="S148" s="12">
        <f t="shared" si="50"/>
        <v>-70</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-70</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-71</v>
      </c>
      <c r="F149" s="120">
        <f>VLOOKUP(C149,Blad1!$A:$B,2,0)</f>
        <v>0</v>
      </c>
      <c r="G149" s="65" t="str">
        <f t="shared" si="66"/>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0</v>
      </c>
      <c r="S149" s="12">
        <f t="shared" si="50"/>
        <v>-71</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-71</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-72</v>
      </c>
      <c r="F150" s="120">
        <f>VLOOKUP(C150,Blad1!$A:$B,2,0)</f>
        <v>0</v>
      </c>
      <c r="G150" s="65" t="str">
        <f t="shared" si="66"/>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0</v>
      </c>
      <c r="S150" s="12">
        <f t="shared" si="50"/>
        <v>-72</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-72</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-73</v>
      </c>
      <c r="F151" s="120">
        <f>VLOOKUP(C151,Blad1!$A:$B,2,0)</f>
        <v>0</v>
      </c>
      <c r="G151" s="65" t="str">
        <f t="shared" si="66"/>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0</v>
      </c>
      <c r="S151" s="12">
        <f t="shared" si="50"/>
        <v>-73</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-73</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-74</v>
      </c>
      <c r="F152" s="120">
        <f>VLOOKUP(C152,Blad1!$A:$B,2,0)</f>
        <v>0</v>
      </c>
      <c r="G152" s="65" t="str">
        <f t="shared" si="66"/>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0</v>
      </c>
      <c r="S152" s="12">
        <f t="shared" si="50"/>
        <v>-74</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-74</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-75</v>
      </c>
      <c r="F153" s="120">
        <f>VLOOKUP(C153,Blad1!$A:$B,2,0)</f>
        <v>0</v>
      </c>
      <c r="G153" s="65" t="str">
        <f t="shared" si="66"/>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0</v>
      </c>
      <c r="S153" s="12">
        <f t="shared" si="50"/>
        <v>-75</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-75</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-76</v>
      </c>
      <c r="F154" s="120">
        <f>VLOOKUP(C154,Blad1!$A:$B,2,0)</f>
        <v>0</v>
      </c>
      <c r="G154" s="65" t="str">
        <f t="shared" si="66"/>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0</v>
      </c>
      <c r="S154" s="12">
        <f t="shared" si="50"/>
        <v>-76</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-76</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-77</v>
      </c>
      <c r="F155" s="120">
        <f>VLOOKUP(C155,Blad1!$A:$B,2,0)</f>
        <v>0</v>
      </c>
      <c r="G155" s="65" t="str">
        <f t="shared" si="66"/>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0</v>
      </c>
      <c r="S155" s="12">
        <f t="shared" si="50"/>
        <v>-77</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-77</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-78</v>
      </c>
      <c r="F156" s="120"/>
      <c r="G156" s="65" t="str">
        <f t="shared" si="66"/>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0</v>
      </c>
      <c r="S156" s="12">
        <f t="shared" si="50"/>
        <v>-78</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-78</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-79</v>
      </c>
      <c r="F157" s="120"/>
      <c r="G157" s="65" t="str">
        <f t="shared" si="66"/>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0</v>
      </c>
      <c r="S157" s="12">
        <f t="shared" si="50"/>
        <v>-79</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-79</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-80</v>
      </c>
      <c r="F158" s="120"/>
      <c r="G158" s="65" t="str">
        <f t="shared" si="66"/>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0</v>
      </c>
      <c r="S158" s="12">
        <f t="shared" si="50"/>
        <v>-80</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-80</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-81</v>
      </c>
      <c r="F159" s="120"/>
      <c r="G159" s="65" t="str">
        <f t="shared" si="66"/>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0</v>
      </c>
      <c r="S159" s="12">
        <f t="shared" si="50"/>
        <v>-81</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-81</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-82</v>
      </c>
      <c r="F160" s="120"/>
      <c r="G160" s="65" t="str">
        <f t="shared" si="66"/>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0</v>
      </c>
      <c r="S160" s="12">
        <f t="shared" si="50"/>
        <v>-82</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-82</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-83</v>
      </c>
      <c r="F161" s="120"/>
      <c r="G161" s="65" t="str">
        <f t="shared" ref="G161:G200" si="67">IF(C161=48,"I",IF(C161=39,"II",IF(C161=32,"III",IF(C161=23,"IV",IF(C161=0,"V","")))))</f>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0</v>
      </c>
      <c r="S161" s="12">
        <f t="shared" si="50"/>
        <v>-83</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-83</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-84</v>
      </c>
      <c r="F162" s="120"/>
      <c r="G162" s="65" t="str">
        <f t="shared" si="67"/>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0</v>
      </c>
      <c r="S162" s="12">
        <f t="shared" si="50"/>
        <v>-84</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-84</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-85</v>
      </c>
      <c r="F163" s="120"/>
      <c r="G163" s="65" t="str">
        <f t="shared" si="67"/>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0</v>
      </c>
      <c r="S163" s="12">
        <f t="shared" si="50"/>
        <v>-85</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-85</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-86</v>
      </c>
      <c r="F164" s="120"/>
      <c r="G164" s="65" t="str">
        <f t="shared" si="67"/>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0</v>
      </c>
      <c r="S164" s="12">
        <f t="shared" si="50"/>
        <v>-86</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-86</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-87</v>
      </c>
      <c r="F165" s="120"/>
      <c r="G165" s="65" t="str">
        <f t="shared" si="67"/>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f t="shared" si="64"/>
        <v>0</v>
      </c>
      <c r="S165" s="12">
        <f t="shared" si="50"/>
        <v>-87</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-87</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-88</v>
      </c>
      <c r="F166" s="120"/>
      <c r="G166" s="65" t="str">
        <f t="shared" si="67"/>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f t="shared" si="64"/>
        <v>0</v>
      </c>
      <c r="S166" s="12">
        <f t="shared" si="50"/>
        <v>-88</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-88</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-89</v>
      </c>
      <c r="F167" s="120"/>
      <c r="G167" s="65" t="str">
        <f t="shared" si="67"/>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f t="shared" si="64"/>
        <v>0</v>
      </c>
      <c r="S167" s="12">
        <f t="shared" si="50"/>
        <v>-89</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-89</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-90</v>
      </c>
      <c r="F168" s="120"/>
      <c r="G168" s="65" t="str">
        <f t="shared" si="67"/>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f t="shared" si="64"/>
        <v>0</v>
      </c>
      <c r="S168" s="12">
        <f t="shared" si="50"/>
        <v>-90</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-90</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-91</v>
      </c>
      <c r="F169" s="120"/>
      <c r="G169" s="65" t="str">
        <f t="shared" si="67"/>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f t="shared" si="64"/>
        <v>0</v>
      </c>
      <c r="S169" s="12">
        <f t="shared" si="50"/>
        <v>-91</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-91</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-92</v>
      </c>
      <c r="F170" s="120"/>
      <c r="G170" s="65" t="str">
        <f t="shared" si="67"/>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f t="shared" si="64"/>
        <v>0</v>
      </c>
      <c r="S170" s="12">
        <f t="shared" si="50"/>
        <v>-92</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-92</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-93</v>
      </c>
      <c r="F171" s="120"/>
      <c r="G171" s="65" t="str">
        <f t="shared" si="67"/>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f t="shared" si="64"/>
        <v>0</v>
      </c>
      <c r="S171" s="12">
        <f t="shared" si="50"/>
        <v>-93</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-93</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-94</v>
      </c>
      <c r="F172" s="120"/>
      <c r="G172" s="65" t="str">
        <f t="shared" si="67"/>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f t="shared" si="64"/>
        <v>0</v>
      </c>
      <c r="S172" s="12">
        <f t="shared" si="50"/>
        <v>-94</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-94</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0</v>
      </c>
      <c r="B173" s="5">
        <f t="shared" si="47"/>
        <v>0</v>
      </c>
      <c r="C173" s="14">
        <f t="shared" si="62"/>
        <v>-95</v>
      </c>
      <c r="F173" s="120"/>
      <c r="G173" s="65" t="str">
        <f t="shared" si="67"/>
        <v/>
      </c>
      <c r="H173" s="4" t="str">
        <f>IF(G173="I",$K173,IF(G173="II",$K173-SUM(H$8:H172),IF(G173="III",$K173-SUM(H$8:H172),IF(G173="IV",$K173-SUM(H$8:H172),IF(G173="V",1-SUM(H$8:H172)," ")))))</f>
        <v xml:space="preserve"> </v>
      </c>
      <c r="I173" s="66" t="str">
        <f t="shared" si="45"/>
        <v/>
      </c>
      <c r="J173" s="43" t="str">
        <f>IF(I173="A",$K173,IF(I173="B",$K173-SUM(J$8:J172),IF(I173="C",$K173-SUM(J$8:J172),IF(I173="D",$K173-SUM(J$8:J172),IF(I173="E",1-SUM(J$8:J172)," ")))))</f>
        <v xml:space="preserve"> </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f t="shared" si="64"/>
        <v>0</v>
      </c>
      <c r="S173" s="12">
        <f t="shared" si="50"/>
        <v>-95</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-95</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-96</v>
      </c>
      <c r="F174" s="120"/>
      <c r="G174" s="65" t="str">
        <f t="shared" si="67"/>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f t="shared" si="64"/>
        <v>0</v>
      </c>
      <c r="S174" s="12">
        <f t="shared" si="50"/>
        <v>-96</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-96</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-97</v>
      </c>
      <c r="F175" s="120" t="e">
        <f>VLOOKUP(C175,Blad1!$A:$C,3,0)</f>
        <v>#N/A</v>
      </c>
      <c r="G175" s="65" t="str">
        <f t="shared" si="67"/>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t="e">
        <f t="shared" si="64"/>
        <v>#N/A</v>
      </c>
      <c r="S175" s="12">
        <f t="shared" si="50"/>
        <v>-97</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-97</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-98</v>
      </c>
      <c r="F176" s="120" t="e">
        <f>VLOOKUP(C176,Blad1!$A:$C,3,0)</f>
        <v>#N/A</v>
      </c>
      <c r="G176" s="65" t="str">
        <f t="shared" si="67"/>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t="e">
        <f t="shared" si="64"/>
        <v>#N/A</v>
      </c>
      <c r="S176" s="12">
        <f t="shared" si="50"/>
        <v>-98</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-98</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-99</v>
      </c>
      <c r="F177" s="120" t="e">
        <f>VLOOKUP(C177,Blad1!$A:$C,3,0)</f>
        <v>#N/A</v>
      </c>
      <c r="G177" s="65" t="str">
        <f t="shared" si="67"/>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t="e">
        <f t="shared" si="64"/>
        <v>#N/A</v>
      </c>
      <c r="S177" s="12">
        <f t="shared" si="50"/>
        <v>-99</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-99</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0</v>
      </c>
      <c r="B178" s="5">
        <f t="shared" si="47"/>
        <v>0</v>
      </c>
      <c r="C178" s="14">
        <f t="shared" si="62"/>
        <v>-100</v>
      </c>
      <c r="F178" s="120" t="e">
        <f>VLOOKUP(C178,Blad1!$A:$C,3,0)</f>
        <v>#N/A</v>
      </c>
      <c r="G178" s="65" t="str">
        <f t="shared" si="67"/>
        <v/>
      </c>
      <c r="H178" s="4" t="str">
        <f>IF(G178="I",$K178,IF(G178="II",$K178-SUM(H$8:H177),IF(G178="III",$K178-SUM(H$8:H177),IF(G178="IV",$K178-SUM(H$8:H177),IF(G178="V",1-SUM(H$8:H177)," ")))))</f>
        <v xml:space="preserve"> </v>
      </c>
      <c r="I178" s="66" t="str">
        <f t="shared" si="45"/>
        <v/>
      </c>
      <c r="J178" s="43" t="str">
        <f>IF(I178="A",$K178,IF(I178="B",$K178-SUM(J$8:J177),IF(I178="C",$K178-SUM(J$8:J177),IF(I178="D",$K178-SUM(J$8:J177),IF(I178="E",1-SUM(J$8:J177)," ")))))</f>
        <v xml:space="preserve"> </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t="e">
        <f t="shared" si="64"/>
        <v>#N/A</v>
      </c>
      <c r="S178" s="12">
        <f t="shared" si="50"/>
        <v>-100</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-100</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-101</v>
      </c>
      <c r="F179" s="120" t="e">
        <f>VLOOKUP(C179,Blad1!$A:$C,3,0)</f>
        <v>#N/A</v>
      </c>
      <c r="G179" s="65" t="str">
        <f t="shared" si="67"/>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t="e">
        <f t="shared" si="64"/>
        <v>#N/A</v>
      </c>
      <c r="S179" s="12">
        <f t="shared" si="50"/>
        <v>-101</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-101</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-102</v>
      </c>
      <c r="F180" s="120" t="e">
        <f>VLOOKUP(C180,Blad1!$A:$C,3,0)</f>
        <v>#N/A</v>
      </c>
      <c r="G180" s="65" t="str">
        <f t="shared" si="67"/>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t="e">
        <f t="shared" si="64"/>
        <v>#N/A</v>
      </c>
      <c r="S180" s="12">
        <f t="shared" si="50"/>
        <v>-102</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-102</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-103</v>
      </c>
      <c r="F181" s="120" t="e">
        <f>VLOOKUP(C181,Blad1!$A:$C,3,0)</f>
        <v>#N/A</v>
      </c>
      <c r="G181" s="65" t="str">
        <f t="shared" si="67"/>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t="e">
        <f t="shared" si="64"/>
        <v>#N/A</v>
      </c>
      <c r="S181" s="12">
        <f t="shared" si="50"/>
        <v>-103</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-103</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-104</v>
      </c>
      <c r="F182" s="120" t="e">
        <f>VLOOKUP(C182,Blad1!$A:$C,3,0)</f>
        <v>#N/A</v>
      </c>
      <c r="G182" s="65" t="str">
        <f t="shared" si="67"/>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t="e">
        <f t="shared" si="64"/>
        <v>#N/A</v>
      </c>
      <c r="S182" s="12">
        <f t="shared" si="50"/>
        <v>-104</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-104</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0</v>
      </c>
      <c r="B183" s="5">
        <f t="shared" si="47"/>
        <v>0</v>
      </c>
      <c r="C183" s="14">
        <f t="shared" si="62"/>
        <v>-105</v>
      </c>
      <c r="F183" s="120" t="e">
        <f>VLOOKUP(C183,Blad1!$A:$C,3,0)</f>
        <v>#N/A</v>
      </c>
      <c r="G183" s="65" t="str">
        <f t="shared" si="67"/>
        <v/>
      </c>
      <c r="H183" s="4" t="str">
        <f>IF(G183="I",$K183,IF(G183="II",$K183-SUM(H$8:H182),IF(G183="III",$K183-SUM(H$8:H182),IF(G183="IV",$K183-SUM(H$8:H182),IF(G183="V",1-SUM(H$8:H182)," ")))))</f>
        <v xml:space="preserve"> </v>
      </c>
      <c r="I183" s="66" t="str">
        <f t="shared" ref="I183:I201" si="68">IF(C183=45,"A",IF(C183=35,"B",IF(C183=25,"C",IF(C183=17,"D",IF(C183=0,"E","")))))</f>
        <v/>
      </c>
      <c r="J183" s="43" t="str">
        <f>IF(I183="A",$K183,IF(I183="B",$K183-SUM(J$8:J182),IF(I183="C",$K183-SUM(J$8:J182),IF(I183="D",$K183-SUM(J$8:J182),IF(I183="E",1-SUM(J$8:J182)," ")))))</f>
        <v xml:space="preserve"> </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t="e">
        <f t="shared" si="64"/>
        <v>#N/A</v>
      </c>
      <c r="S183" s="12">
        <f t="shared" si="50"/>
        <v>-105</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-105</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-106</v>
      </c>
      <c r="F184" s="120" t="e">
        <f>VLOOKUP(C184,Blad1!$A:$C,3,0)</f>
        <v>#N/A</v>
      </c>
      <c r="G184" s="65" t="str">
        <f t="shared" si="67"/>
        <v/>
      </c>
      <c r="H184" s="4" t="str">
        <f>IF(G184="I",$K184,IF(G184="II",$K184-SUM(H$8:H183),IF(G184="III",$K184-SUM(H$8:H183),IF(G184="IV",$K184-SUM(H$8:H183),IF(G184="V",1-SUM(H$8:H183)," ")))))</f>
        <v xml:space="preserve"> </v>
      </c>
      <c r="I184" s="66" t="str">
        <f t="shared" si="68"/>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t="e">
        <f t="shared" si="64"/>
        <v>#N/A</v>
      </c>
      <c r="S184" s="12">
        <f t="shared" si="50"/>
        <v>-106</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-106</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-107</v>
      </c>
      <c r="F185" s="120" t="e">
        <f>VLOOKUP(C185,Blad1!$A:$C,3,0)</f>
        <v>#N/A</v>
      </c>
      <c r="G185" s="65" t="str">
        <f t="shared" si="67"/>
        <v/>
      </c>
      <c r="H185" s="4" t="str">
        <f>IF(G185="I",$K185,IF(G185="II",$K185-SUM(H$8:H184),IF(G185="III",$K185-SUM(H$8:H184),IF(G185="IV",$K185-SUM(H$8:H184),IF(G185="V",1-SUM(H$8:H184)," ")))))</f>
        <v xml:space="preserve"> </v>
      </c>
      <c r="I185" s="66" t="str">
        <f t="shared" si="68"/>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t="e">
        <f t="shared" si="64"/>
        <v>#N/A</v>
      </c>
      <c r="S185" s="12">
        <f t="shared" si="50"/>
        <v>-107</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-107</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-108</v>
      </c>
      <c r="F186" s="120" t="e">
        <f>VLOOKUP(C186,Blad1!$A:$C,3,0)</f>
        <v>#N/A</v>
      </c>
      <c r="G186" s="65" t="str">
        <f t="shared" si="67"/>
        <v/>
      </c>
      <c r="H186" s="4" t="str">
        <f>IF(G186="I",$K186,IF(G186="II",$K186-SUM(H$8:H185),IF(G186="III",$K186-SUM(H$8:H185),IF(G186="IV",$K186-SUM(H$8:H185),IF(G186="V",1-SUM(H$8:H185)," ")))))</f>
        <v xml:space="preserve"> </v>
      </c>
      <c r="I186" s="66" t="str">
        <f t="shared" si="68"/>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t="e">
        <f t="shared" si="64"/>
        <v>#N/A</v>
      </c>
      <c r="S186" s="12">
        <f t="shared" si="50"/>
        <v>-108</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-108</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-109</v>
      </c>
      <c r="F187" s="120" t="e">
        <f>VLOOKUP(C187,Blad1!$A:$C,3,0)</f>
        <v>#N/A</v>
      </c>
      <c r="G187" s="65" t="str">
        <f t="shared" si="67"/>
        <v/>
      </c>
      <c r="H187" s="4" t="str">
        <f>IF(G187="I",$K187,IF(G187="II",$K187-SUM(H$8:H186),IF(G187="III",$K187-SUM(H$8:H186),IF(G187="IV",$K187-SUM(H$8:H186),IF(G187="V",1-SUM(H$8:H186)," ")))))</f>
        <v xml:space="preserve"> </v>
      </c>
      <c r="I187" s="66" t="str">
        <f t="shared" si="68"/>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t="e">
        <f t="shared" si="64"/>
        <v>#N/A</v>
      </c>
      <c r="S187" s="12">
        <f t="shared" si="50"/>
        <v>-109</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-109</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0</v>
      </c>
      <c r="B188" s="5">
        <f t="shared" si="47"/>
        <v>0</v>
      </c>
      <c r="C188" s="14">
        <f t="shared" si="62"/>
        <v>-110</v>
      </c>
      <c r="F188" s="120" t="e">
        <f>VLOOKUP(C188,Blad1!$A:$C,3,0)</f>
        <v>#N/A</v>
      </c>
      <c r="G188" s="65" t="str">
        <f t="shared" si="67"/>
        <v/>
      </c>
      <c r="H188" s="4" t="str">
        <f>IF(G188="I",$K188,IF(G188="II",$K188-SUM(H$8:H187),IF(G188="III",$K188-SUM(H$8:H187),IF(G188="IV",$K188-SUM(H$8:H187),IF(G188="V",1-SUM(H$8:H187)," ")))))</f>
        <v xml:space="preserve"> </v>
      </c>
      <c r="I188" s="66" t="str">
        <f t="shared" si="68"/>
        <v/>
      </c>
      <c r="J188" s="43" t="str">
        <f>IF(I188="A",$K188,IF(I188="B",$K188-SUM(J$8:J187),IF(I188="C",$K188-SUM(J$8:J187),IF(I188="D",$K188-SUM(J$8:J187),IF(I188="E",1-SUM(J$8:J187)," ")))))</f>
        <v xml:space="preserve"> </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t="e">
        <f t="shared" si="64"/>
        <v>#N/A</v>
      </c>
      <c r="S188" s="12">
        <f t="shared" si="50"/>
        <v>-110</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-110</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-111</v>
      </c>
      <c r="F189" s="120" t="e">
        <f>VLOOKUP(C189,Blad1!$A:$C,3,0)</f>
        <v>#N/A</v>
      </c>
      <c r="G189" s="65" t="str">
        <f t="shared" si="67"/>
        <v/>
      </c>
      <c r="H189" s="4" t="str">
        <f>IF(G189="I",$K189,IF(G189="II",$K189-SUM(H$8:H188),IF(G189="III",$K189-SUM(H$8:H188),IF(G189="IV",$K189-SUM(H$8:H188),IF(G189="V",1-SUM(H$8:H188)," ")))))</f>
        <v xml:space="preserve"> </v>
      </c>
      <c r="I189" s="66" t="str">
        <f t="shared" si="68"/>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t="e">
        <f t="shared" si="64"/>
        <v>#N/A</v>
      </c>
      <c r="S189" s="12">
        <f t="shared" si="50"/>
        <v>-111</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-111</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-112</v>
      </c>
      <c r="F190" s="120" t="e">
        <f>VLOOKUP(C190,Blad1!$A:$C,3,0)</f>
        <v>#N/A</v>
      </c>
      <c r="G190" s="65" t="str">
        <f t="shared" si="67"/>
        <v/>
      </c>
      <c r="H190" s="4" t="str">
        <f>IF(G190="I",$K190,IF(G190="II",$K190-SUM(H$8:H189),IF(G190="III",$K190-SUM(H$8:H189),IF(G190="IV",$K190-SUM(H$8:H189),IF(G190="V",1-SUM(H$8:H189)," ")))))</f>
        <v xml:space="preserve"> </v>
      </c>
      <c r="I190" s="66" t="str">
        <f t="shared" si="68"/>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t="e">
        <f t="shared" si="64"/>
        <v>#N/A</v>
      </c>
      <c r="S190" s="12">
        <f t="shared" si="50"/>
        <v>-112</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-112</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-113</v>
      </c>
      <c r="F191" s="120" t="e">
        <f>VLOOKUP(C191,Blad1!$A:$C,3,0)</f>
        <v>#N/A</v>
      </c>
      <c r="G191" s="65" t="str">
        <f t="shared" si="67"/>
        <v/>
      </c>
      <c r="H191" s="4" t="str">
        <f>IF(G191="I",$K191,IF(G191="II",$K191-SUM(H$8:H190),IF(G191="III",$K191-SUM(H$8:H190),IF(G191="IV",$K191-SUM(H$8:H190),IF(G191="V",1-SUM(H$8:H190)," ")))))</f>
        <v xml:space="preserve"> </v>
      </c>
      <c r="I191" s="66" t="str">
        <f t="shared" si="68"/>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t="e">
        <f t="shared" si="64"/>
        <v>#N/A</v>
      </c>
      <c r="S191" s="12">
        <f t="shared" si="50"/>
        <v>-113</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-113</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-114</v>
      </c>
      <c r="F192" s="120" t="e">
        <f>VLOOKUP(C192,Blad1!$A:$C,3,0)</f>
        <v>#N/A</v>
      </c>
      <c r="G192" s="65" t="str">
        <f t="shared" si="67"/>
        <v/>
      </c>
      <c r="H192" s="4" t="str">
        <f>IF(G192="I",$K192,IF(G192="II",$K192-SUM(H$8:H191),IF(G192="III",$K192-SUM(H$8:H191),IF(G192="IV",$K192-SUM(H$8:H191),IF(G192="V",1-SUM(H$8:H191)," ")))))</f>
        <v xml:space="preserve"> </v>
      </c>
      <c r="I192" s="66" t="str">
        <f t="shared" si="68"/>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t="e">
        <f t="shared" si="64"/>
        <v>#N/A</v>
      </c>
      <c r="S192" s="12">
        <f t="shared" si="50"/>
        <v>-114</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-114</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0</v>
      </c>
      <c r="B193" s="5">
        <f t="shared" si="47"/>
        <v>0</v>
      </c>
      <c r="C193" s="14">
        <f t="shared" si="62"/>
        <v>-115</v>
      </c>
      <c r="F193" s="120" t="e">
        <f>VLOOKUP(C193,Blad1!$A:$C,3,0)</f>
        <v>#N/A</v>
      </c>
      <c r="G193" s="65" t="str">
        <f t="shared" si="67"/>
        <v/>
      </c>
      <c r="H193" s="4" t="str">
        <f>IF(G193="I",$K193,IF(G193="II",$K193-SUM(H$8:H192),IF(G193="III",$K193-SUM(H$8:H192),IF(G193="IV",$K193-SUM(H$8:H192),IF(G193="V",1-SUM(H$8:H192)," ")))))</f>
        <v xml:space="preserve"> </v>
      </c>
      <c r="I193" s="66" t="str">
        <f t="shared" si="68"/>
        <v/>
      </c>
      <c r="J193" s="43" t="str">
        <f>IF(I193="A",$K193,IF(I193="B",$K193-SUM(J$8:J192),IF(I193="C",$K193-SUM(J$8:J192),IF(I193="D",$K193-SUM(J$8:J192),IF(I193="E",1-SUM(J$8:J192)," ")))))</f>
        <v xml:space="preserve"> </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t="e">
        <f t="shared" si="64"/>
        <v>#N/A</v>
      </c>
      <c r="S193" s="12">
        <f t="shared" si="50"/>
        <v>-115</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-115</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-116</v>
      </c>
      <c r="F194" s="120" t="e">
        <f>VLOOKUP(C194,Blad1!$A:$C,3,0)</f>
        <v>#N/A</v>
      </c>
      <c r="G194" s="65" t="str">
        <f t="shared" si="67"/>
        <v/>
      </c>
      <c r="H194" s="4" t="str">
        <f>IF(G194="I",$K194,IF(G194="II",$K194-SUM(H$8:H193),IF(G194="III",$K194-SUM(H$8:H193),IF(G194="IV",$K194-SUM(H$8:H193),IF(G194="V",1-SUM(H$8:H193)," ")))))</f>
        <v xml:space="preserve"> </v>
      </c>
      <c r="I194" s="66" t="str">
        <f t="shared" si="68"/>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t="e">
        <f t="shared" si="64"/>
        <v>#N/A</v>
      </c>
      <c r="S194" s="12">
        <f t="shared" si="50"/>
        <v>-116</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-116</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-117</v>
      </c>
      <c r="F195" s="120" t="e">
        <f>VLOOKUP(C195,Blad1!$A:$C,3,0)</f>
        <v>#N/A</v>
      </c>
      <c r="G195" s="65" t="str">
        <f t="shared" si="67"/>
        <v/>
      </c>
      <c r="H195" s="4" t="str">
        <f>IF(G195="I",$K195,IF(G195="II",$K195-SUM(H$8:H194),IF(G195="III",$K195-SUM(H$8:H194),IF(G195="IV",$K195-SUM(H$8:H194),IF(G195="V",1-SUM(H$8:H194)," ")))))</f>
        <v xml:space="preserve"> </v>
      </c>
      <c r="I195" s="66" t="str">
        <f t="shared" si="68"/>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t="e">
        <f t="shared" si="64"/>
        <v>#N/A</v>
      </c>
      <c r="S195" s="12">
        <f t="shared" si="50"/>
        <v>-117</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-117</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-118</v>
      </c>
      <c r="F196" s="120" t="e">
        <f>VLOOKUP(C196,Blad1!$A:$C,3,0)</f>
        <v>#N/A</v>
      </c>
      <c r="G196" s="65" t="str">
        <f t="shared" si="67"/>
        <v/>
      </c>
      <c r="H196" s="4" t="str">
        <f>IF(G196="I",$K196,IF(G196="II",$K196-SUM(H$8:H195),IF(G196="III",$K196-SUM(H$8:H195),IF(G196="IV",$K196-SUM(H$8:H195),IF(G196="V",1-SUM(H$8:H195)," ")))))</f>
        <v xml:space="preserve"> </v>
      </c>
      <c r="I196" s="66" t="str">
        <f t="shared" si="68"/>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t="e">
        <f t="shared" si="64"/>
        <v>#N/A</v>
      </c>
      <c r="S196" s="12">
        <f t="shared" si="50"/>
        <v>-118</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-118</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-119</v>
      </c>
      <c r="F197" s="120" t="e">
        <f>VLOOKUP(C197,Blad1!$A:$C,3,0)</f>
        <v>#N/A</v>
      </c>
      <c r="G197" s="65" t="str">
        <f t="shared" si="67"/>
        <v/>
      </c>
      <c r="H197" s="4" t="str">
        <f>IF(G197="I",$K197,IF(G197="II",$K197-SUM(H$8:H196),IF(G197="III",$K197-SUM(H$8:H196),IF(G197="IV",$K197-SUM(H$8:H196),IF(G197="V",1-SUM(H$8:H196)," ")))))</f>
        <v xml:space="preserve"> </v>
      </c>
      <c r="I197" s="66" t="str">
        <f t="shared" si="68"/>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t="e">
        <f t="shared" si="64"/>
        <v>#N/A</v>
      </c>
      <c r="S197" s="12">
        <f t="shared" si="50"/>
        <v>-119</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-119</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0</v>
      </c>
      <c r="B198" s="5">
        <f t="shared" si="47"/>
        <v>0</v>
      </c>
      <c r="C198" s="14">
        <f t="shared" si="62"/>
        <v>-120</v>
      </c>
      <c r="F198" s="120" t="e">
        <f>VLOOKUP(C198,Blad1!$A:$C,3,0)</f>
        <v>#N/A</v>
      </c>
      <c r="G198" s="65" t="str">
        <f t="shared" si="67"/>
        <v/>
      </c>
      <c r="H198" s="4" t="str">
        <f>IF(G198="I",$K198,IF(G198="II",$K198-SUM(H$8:H197),IF(G198="III",$K198-SUM(H$8:H197),IF(G198="IV",$K198-SUM(H$8:H197),IF(G198="V",1-SUM(H$8:H197)," ")))))</f>
        <v xml:space="preserve"> </v>
      </c>
      <c r="I198" s="66" t="str">
        <f t="shared" si="68"/>
        <v/>
      </c>
      <c r="J198" s="43" t="str">
        <f>IF(I198="A",$K198,IF(I198="B",$K198-SUM(J$8:J197),IF(I198="C",$K198-SUM(J$8:J197),IF(I198="D",$K198-SUM(J$8:J197),IF(I198="E",1-SUM(J$8:J197)," ")))))</f>
        <v xml:space="preserve"> </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t="e">
        <f t="shared" si="64"/>
        <v>#N/A</v>
      </c>
      <c r="S198" s="12">
        <f t="shared" si="50"/>
        <v>-120</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-120</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-121</v>
      </c>
      <c r="F199" s="120" t="e">
        <f>VLOOKUP(C199,Blad1!$A:$C,3,0)</f>
        <v>#N/A</v>
      </c>
      <c r="G199" s="65" t="str">
        <f t="shared" si="67"/>
        <v/>
      </c>
      <c r="H199" s="4" t="str">
        <f>IF(G199="I",$K199,IF(G199="II",$K199-SUM(H$8:H198),IF(G199="III",$K199-SUM(H$8:H198),IF(G199="IV",$K199-SUM(H$8:H198),IF(G199="V",1-SUM(H$8:H198)," ")))))</f>
        <v xml:space="preserve"> </v>
      </c>
      <c r="I199" s="66" t="str">
        <f t="shared" si="68"/>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t="e">
        <f t="shared" si="64"/>
        <v>#N/A</v>
      </c>
      <c r="S199" s="12">
        <f t="shared" si="50"/>
        <v>-121</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-121</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9">IF(I200="A",25,IF(I200="B",25,IF(I200="C",25,IF(I200="D",15,IF(I200="E",10,0)))))</f>
        <v>0</v>
      </c>
      <c r="B200" s="5">
        <f t="shared" ref="B200:B250" si="70">IF(G200="I",20,IF(G200="II",20,IF(G200="III",20,IF(G200="IV",20,IF(G200="V",20,0)))))</f>
        <v>0</v>
      </c>
      <c r="C200" s="14">
        <f t="shared" si="62"/>
        <v>-122</v>
      </c>
      <c r="F200" s="120" t="e">
        <f>VLOOKUP(C200,Blad1!$A:$C,3,0)</f>
        <v>#N/A</v>
      </c>
      <c r="G200" s="65" t="str">
        <f t="shared" si="67"/>
        <v/>
      </c>
      <c r="H200" s="4" t="str">
        <f>IF(G200="I",$K200,IF(G200="II",$K200-SUM(H$8:H199),IF(G200="III",$K200-SUM(H$8:H199),IF(G200="IV",$K200-SUM(H$8:H199),IF(G200="V",1-SUM(H$8:H199)," ")))))</f>
        <v xml:space="preserve"> </v>
      </c>
      <c r="I200" s="66" t="str">
        <f t="shared" si="68"/>
        <v/>
      </c>
      <c r="J200" s="43" t="str">
        <f>IF(I200="A",$K200,IF(I200="B",$K200-SUM(J$8:J199),IF(I200="C",$K200-SUM(J$8:J199),IF(I200="D",$K200-SUM(J$8:J199),IF(I200="E",1-SUM(J$8:J199)," ")))))</f>
        <v xml:space="preserve"> </v>
      </c>
      <c r="K200" s="1">
        <f>IF(C$4=0,0,(SUM(D$8:D200)/C$4))</f>
        <v>0</v>
      </c>
      <c r="L200" s="9" t="str">
        <f t="shared" ref="L200:L242" si="71">IF(U200=2,"Plus",IF(W200=2,"Basis",IF(X200=2,"Breedte"," ")))</f>
        <v xml:space="preserve"> </v>
      </c>
      <c r="M200" s="2" t="str">
        <f>IF(U200=2,K200,IF(W200=2,K200-SUM(M$8:M199),IF(X200=2,K200-SUM(M$8:M199),IF(X199=2,1-SUM(M$8:M199)," "))))</f>
        <v xml:space="preserve"> </v>
      </c>
      <c r="N200" s="1" t="str">
        <f t="shared" ref="N200:N208" si="72">IF(OR(O200="Plus",O200="Basis",O200="Breedte"),K200," ")</f>
        <v xml:space="preserve"> </v>
      </c>
      <c r="P200" s="3" t="str">
        <f>IF(O200="Plus",$K200,IF(O200="Basis",$K200-SUM(P$8:P199),IF(O200="Breedte",$K200-SUM(P$8:P199),IF(O199="Breedte",1-SUM(P$8:P199)," "))))</f>
        <v xml:space="preserve"> </v>
      </c>
      <c r="Q200" s="57" t="str">
        <f t="shared" si="65"/>
        <v/>
      </c>
      <c r="R200" s="93" t="e">
        <f t="shared" si="64"/>
        <v>#N/A</v>
      </c>
      <c r="S200" s="12">
        <f t="shared" ref="S200:S208" si="73">C200</f>
        <v>-122</v>
      </c>
      <c r="T200" s="18">
        <f t="shared" ref="T200:T208" si="74">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5">IF(D200=0,1,ABS(K200-0.2))</f>
        <v>1</v>
      </c>
      <c r="Z200" s="12">
        <f t="shared" ref="Z200:Z208" si="76">IF(D200=0,1,ABS(K200-0.5))</f>
        <v>1</v>
      </c>
      <c r="AA200" s="12">
        <f t="shared" ref="AA200:AA208" si="77">IF(D200=0,1,ABS(K200-0.8))</f>
        <v>1</v>
      </c>
      <c r="AB200" s="12">
        <f t="shared" ref="AB200:AB208" si="78">IF(D200=0,1,ABS(K200-1))</f>
        <v>1</v>
      </c>
      <c r="AD200" s="12">
        <f t="shared" ref="AD200:AD208" si="79">S200</f>
        <v>-122</v>
      </c>
      <c r="AE200" s="18">
        <f t="shared" ref="AE200:AE215" si="80">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1">IF(AE200=0,1,ABS(AH200-0.25))</f>
        <v>1</v>
      </c>
      <c r="AK200" s="12">
        <f t="shared" ref="AK200:AK208" si="82">IF(T200=0,1,ABS(W200-0.5))</f>
        <v>1</v>
      </c>
      <c r="AL200" s="12">
        <f t="shared" ref="AL200:AL208" si="83">IF(T200=0,1,ABS(W200-0.75))</f>
        <v>1</v>
      </c>
      <c r="AM200" s="12">
        <f t="shared" ref="AM200:AM208" si="84">IF(T200=0,1,ABS(W200-0.9))</f>
        <v>1</v>
      </c>
    </row>
    <row r="201" spans="1:39" ht="12" customHeight="1" x14ac:dyDescent="0.15">
      <c r="A201" s="5">
        <f t="shared" si="69"/>
        <v>0</v>
      </c>
      <c r="B201" s="5">
        <f t="shared" si="70"/>
        <v>0</v>
      </c>
      <c r="C201" s="14">
        <f t="shared" ref="C201:C237" si="85">C200-1</f>
        <v>-123</v>
      </c>
      <c r="F201" s="120" t="e">
        <f>VLOOKUP(C201,Blad1!$A:$C,3,0)</f>
        <v>#N/A</v>
      </c>
      <c r="H201" s="4" t="str">
        <f>IF(G201="I",$K201,IF(G201="II",$K201-SUM(H$8:H200),IF(G201="III",$K201-SUM(H$8:H200),IF(G201="IV",$K201-SUM(H$8:H200),IF(G201="V",1-SUM(H$8:H200)," ")))))</f>
        <v xml:space="preserve"> </v>
      </c>
      <c r="I201" s="66" t="str">
        <f t="shared" si="68"/>
        <v/>
      </c>
      <c r="J201" s="43" t="str">
        <f>IF(I201="A",$K201,IF(I201="B",$K201-SUM(J$8:J200),IF(I201="C",$K201-SUM(J$8:J200),IF(I201="D",$K201-SUM(J$8:J200),IF(I201="E",1-SUM(J$8:J200)," ")))))</f>
        <v xml:space="preserve"> </v>
      </c>
      <c r="K201" s="1">
        <f>IF(C$4=0,0,(SUM(D$8:D201)/C$4))</f>
        <v>0</v>
      </c>
      <c r="L201" s="9" t="str">
        <f t="shared" si="71"/>
        <v xml:space="preserve"> </v>
      </c>
      <c r="M201" s="2" t="str">
        <f>IF(U201=2,K201,IF(W201=2,K201-SUM(M$8:M200),IF(X201=2,K201-SUM(M$8:M200),IF(X200=2,1-SUM(M$8:M200)," "))))</f>
        <v xml:space="preserve"> </v>
      </c>
      <c r="N201" s="1" t="str">
        <f t="shared" si="72"/>
        <v xml:space="preserve"> </v>
      </c>
      <c r="P201" s="3" t="str">
        <f>IF(O201="Plus",$K201,IF(O201="Basis",$K201-SUM(P$8:P200),IF(O201="Breedte",$K201-SUM(P$8:P200),IF(O200="Breedte",1-SUM(P$8:P200)," "))))</f>
        <v xml:space="preserve"> </v>
      </c>
      <c r="Q201" s="57" t="str">
        <f t="shared" ref="Q201:Q264" si="86">IF(L200="plus",CONCATENATE(E201,", "),IF(L200="basis",IF(E201=0,"",CONCATENATE(E201,", ")),CONCATENATE(Q200,IF(E201=0,"",CONCATENATE(E201,", ")))))</f>
        <v/>
      </c>
      <c r="S201" s="12">
        <f t="shared" si="73"/>
        <v>-123</v>
      </c>
      <c r="T201" s="18">
        <f t="shared" si="74"/>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5"/>
        <v>1</v>
      </c>
      <c r="Z201" s="12">
        <f t="shared" si="76"/>
        <v>1</v>
      </c>
      <c r="AA201" s="12">
        <f t="shared" si="77"/>
        <v>1</v>
      </c>
      <c r="AB201" s="12">
        <f t="shared" si="78"/>
        <v>1</v>
      </c>
      <c r="AD201" s="12">
        <f t="shared" si="79"/>
        <v>-123</v>
      </c>
      <c r="AE201" s="18">
        <f t="shared" si="80"/>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1"/>
        <v>1</v>
      </c>
      <c r="AK201" s="12">
        <f t="shared" si="82"/>
        <v>1</v>
      </c>
      <c r="AL201" s="12">
        <f t="shared" si="83"/>
        <v>1</v>
      </c>
      <c r="AM201" s="12">
        <f t="shared" si="84"/>
        <v>1</v>
      </c>
    </row>
    <row r="202" spans="1:39" ht="12" customHeight="1" x14ac:dyDescent="0.15">
      <c r="A202" s="5">
        <f t="shared" si="69"/>
        <v>0</v>
      </c>
      <c r="B202" s="5">
        <f t="shared" si="70"/>
        <v>0</v>
      </c>
      <c r="C202" s="14">
        <f t="shared" si="85"/>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1"/>
        <v xml:space="preserve"> </v>
      </c>
      <c r="M202" s="2" t="str">
        <f>IF(U202=2,K202,IF(W202=2,K202-SUM(M$8:M201),IF(X202=2,K202-SUM(M$8:M201),IF(X201=2,1-SUM(M$8:M201)," "))))</f>
        <v xml:space="preserve"> </v>
      </c>
      <c r="N202" s="1" t="str">
        <f t="shared" si="72"/>
        <v xml:space="preserve"> </v>
      </c>
      <c r="P202" s="3" t="str">
        <f>IF(O202="Plus",$K202,IF(O202="Basis",$K202-SUM(P$8:P201),IF(O202="Breedte",$K202-SUM(P$8:P201),IF(O201="Breedte",1-SUM(P$8:P201)," "))))</f>
        <v xml:space="preserve"> </v>
      </c>
      <c r="Q202" s="57" t="str">
        <f t="shared" si="86"/>
        <v/>
      </c>
      <c r="S202" s="12">
        <f t="shared" si="73"/>
        <v>-124</v>
      </c>
      <c r="T202" s="18">
        <f t="shared" si="74"/>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5"/>
        <v>1</v>
      </c>
      <c r="Z202" s="12">
        <f t="shared" si="76"/>
        <v>1</v>
      </c>
      <c r="AA202" s="12">
        <f t="shared" si="77"/>
        <v>1</v>
      </c>
      <c r="AB202" s="12">
        <f t="shared" si="78"/>
        <v>1</v>
      </c>
      <c r="AD202" s="12">
        <f t="shared" si="79"/>
        <v>-124</v>
      </c>
      <c r="AE202" s="18">
        <f t="shared" si="80"/>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1"/>
        <v>1</v>
      </c>
      <c r="AK202" s="12">
        <f t="shared" si="82"/>
        <v>1</v>
      </c>
      <c r="AL202" s="12">
        <f t="shared" si="83"/>
        <v>1</v>
      </c>
      <c r="AM202" s="12">
        <f t="shared" si="84"/>
        <v>1</v>
      </c>
    </row>
    <row r="203" spans="1:39" ht="12" customHeight="1" x14ac:dyDescent="0.15">
      <c r="A203" s="5">
        <f t="shared" si="69"/>
        <v>0</v>
      </c>
      <c r="B203" s="5">
        <f t="shared" si="70"/>
        <v>0</v>
      </c>
      <c r="C203" s="14">
        <f t="shared" si="85"/>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1"/>
        <v xml:space="preserve"> </v>
      </c>
      <c r="M203" s="2" t="str">
        <f>IF(U203=2,K203,IF(W203=2,K203-SUM(M$8:M202),IF(X203=2,K203-SUM(M$8:M202),IF(X202=2,1-SUM(M$8:M202)," "))))</f>
        <v xml:space="preserve"> </v>
      </c>
      <c r="N203" s="1" t="str">
        <f t="shared" si="72"/>
        <v xml:space="preserve"> </v>
      </c>
      <c r="P203" s="3" t="str">
        <f>IF(O203="Plus",$K203,IF(O203="Basis",$K203-SUM(P$8:P202),IF(O203="Breedte",$K203-SUM(P$8:P202),IF(O202="Breedte",1-SUM(P$8:P202)," "))))</f>
        <v xml:space="preserve"> </v>
      </c>
      <c r="Q203" s="57" t="str">
        <f t="shared" si="86"/>
        <v/>
      </c>
      <c r="S203" s="12">
        <f t="shared" si="73"/>
        <v>-125</v>
      </c>
      <c r="T203" s="18">
        <f t="shared" si="74"/>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5"/>
        <v>1</v>
      </c>
      <c r="Z203" s="12">
        <f t="shared" si="76"/>
        <v>1</v>
      </c>
      <c r="AA203" s="12">
        <f t="shared" si="77"/>
        <v>1</v>
      </c>
      <c r="AB203" s="12">
        <f t="shared" si="78"/>
        <v>1</v>
      </c>
      <c r="AD203" s="12">
        <f t="shared" si="79"/>
        <v>-125</v>
      </c>
      <c r="AE203" s="18">
        <f t="shared" si="80"/>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1"/>
        <v>1</v>
      </c>
      <c r="AK203" s="12">
        <f t="shared" si="82"/>
        <v>1</v>
      </c>
      <c r="AL203" s="12">
        <f t="shared" si="83"/>
        <v>1</v>
      </c>
      <c r="AM203" s="12">
        <f t="shared" si="84"/>
        <v>1</v>
      </c>
    </row>
    <row r="204" spans="1:39" ht="12" customHeight="1" x14ac:dyDescent="0.15">
      <c r="A204" s="5">
        <f t="shared" si="69"/>
        <v>0</v>
      </c>
      <c r="B204" s="5">
        <f t="shared" si="70"/>
        <v>0</v>
      </c>
      <c r="C204" s="14">
        <f t="shared" si="85"/>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1"/>
        <v xml:space="preserve"> </v>
      </c>
      <c r="M204" s="2" t="str">
        <f>IF(U204=2,K204,IF(W204=2,K204-SUM(M$8:M203),IF(X204=2,K204-SUM(M$8:M203),IF(X203=2,1-SUM(M$8:M203)," "))))</f>
        <v xml:space="preserve"> </v>
      </c>
      <c r="N204" s="1" t="str">
        <f t="shared" si="72"/>
        <v xml:space="preserve"> </v>
      </c>
      <c r="P204" s="3" t="str">
        <f>IF(O204="Plus",$K204,IF(O204="Basis",$K204-SUM(P$8:P203),IF(O204="Breedte",$K204-SUM(P$8:P203),IF(O203="Breedte",1-SUM(P$8:P203)," "))))</f>
        <v xml:space="preserve"> </v>
      </c>
      <c r="Q204" s="57" t="str">
        <f t="shared" si="86"/>
        <v/>
      </c>
      <c r="S204" s="12">
        <f t="shared" si="73"/>
        <v>-126</v>
      </c>
      <c r="T204" s="18">
        <f t="shared" si="74"/>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5"/>
        <v>1</v>
      </c>
      <c r="Z204" s="12">
        <f t="shared" si="76"/>
        <v>1</v>
      </c>
      <c r="AA204" s="12">
        <f t="shared" si="77"/>
        <v>1</v>
      </c>
      <c r="AB204" s="12">
        <f t="shared" si="78"/>
        <v>1</v>
      </c>
      <c r="AD204" s="12">
        <f t="shared" si="79"/>
        <v>-126</v>
      </c>
      <c r="AE204" s="18">
        <f t="shared" si="80"/>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1"/>
        <v>1</v>
      </c>
      <c r="AK204" s="12">
        <f t="shared" si="82"/>
        <v>1</v>
      </c>
      <c r="AL204" s="12">
        <f t="shared" si="83"/>
        <v>1</v>
      </c>
      <c r="AM204" s="12">
        <f t="shared" si="84"/>
        <v>1</v>
      </c>
    </row>
    <row r="205" spans="1:39" ht="12" customHeight="1" x14ac:dyDescent="0.15">
      <c r="A205" s="5">
        <f t="shared" si="69"/>
        <v>0</v>
      </c>
      <c r="B205" s="5">
        <f t="shared" si="70"/>
        <v>0</v>
      </c>
      <c r="C205" s="14">
        <f t="shared" si="85"/>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1"/>
        <v xml:space="preserve"> </v>
      </c>
      <c r="M205" s="2" t="str">
        <f>IF(U205=2,K205,IF(W205=2,K205-SUM(M$8:M204),IF(X205=2,K205-SUM(M$8:M204),IF(X204=2,1-SUM(M$8:M204)," "))))</f>
        <v xml:space="preserve"> </v>
      </c>
      <c r="N205" s="1" t="str">
        <f t="shared" si="72"/>
        <v xml:space="preserve"> </v>
      </c>
      <c r="P205" s="3" t="str">
        <f>IF(O205="Plus",$K205,IF(O205="Basis",$K205-SUM(P$8:P204),IF(O205="Breedte",$K205-SUM(P$8:P204),IF(O204="Breedte",1-SUM(P$8:P204)," "))))</f>
        <v xml:space="preserve"> </v>
      </c>
      <c r="Q205" s="57" t="str">
        <f t="shared" si="86"/>
        <v/>
      </c>
      <c r="S205" s="12">
        <f t="shared" si="73"/>
        <v>-127</v>
      </c>
      <c r="T205" s="18">
        <f t="shared" si="74"/>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5"/>
        <v>1</v>
      </c>
      <c r="Z205" s="12">
        <f t="shared" si="76"/>
        <v>1</v>
      </c>
      <c r="AA205" s="12">
        <f t="shared" si="77"/>
        <v>1</v>
      </c>
      <c r="AB205" s="12">
        <f t="shared" si="78"/>
        <v>1</v>
      </c>
      <c r="AD205" s="12">
        <f t="shared" si="79"/>
        <v>-127</v>
      </c>
      <c r="AE205" s="18">
        <f t="shared" si="80"/>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1"/>
        <v>1</v>
      </c>
      <c r="AK205" s="12">
        <f t="shared" si="82"/>
        <v>1</v>
      </c>
      <c r="AL205" s="12">
        <f t="shared" si="83"/>
        <v>1</v>
      </c>
      <c r="AM205" s="12">
        <f t="shared" si="84"/>
        <v>1</v>
      </c>
    </row>
    <row r="206" spans="1:39" ht="12" customHeight="1" x14ac:dyDescent="0.15">
      <c r="A206" s="5">
        <f t="shared" si="69"/>
        <v>0</v>
      </c>
      <c r="B206" s="5">
        <f t="shared" si="70"/>
        <v>0</v>
      </c>
      <c r="C206" s="14">
        <f t="shared" si="85"/>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1"/>
        <v xml:space="preserve"> </v>
      </c>
      <c r="M206" s="2" t="str">
        <f>IF(U206=2,K206,IF(W206=2,K206-SUM(M$8:M205),IF(X206=2,K206-SUM(M$8:M205),IF(X205=2,1-SUM(M$8:M205)," "))))</f>
        <v xml:space="preserve"> </v>
      </c>
      <c r="N206" s="1" t="str">
        <f t="shared" si="72"/>
        <v xml:space="preserve"> </v>
      </c>
      <c r="P206" s="3" t="str">
        <f>IF(O206="Plus",$K206,IF(O206="Basis",$K206-SUM(P$8:P205),IF(O206="Breedte",$K206-SUM(P$8:P205),IF(O205="Breedte",1-SUM(P$8:P205)," "))))</f>
        <v xml:space="preserve"> </v>
      </c>
      <c r="Q206" s="57" t="str">
        <f t="shared" si="86"/>
        <v/>
      </c>
      <c r="S206" s="12">
        <f t="shared" si="73"/>
        <v>-128</v>
      </c>
      <c r="T206" s="18">
        <f t="shared" si="74"/>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5"/>
        <v>1</v>
      </c>
      <c r="Z206" s="12">
        <f t="shared" si="76"/>
        <v>1</v>
      </c>
      <c r="AA206" s="12">
        <f t="shared" si="77"/>
        <v>1</v>
      </c>
      <c r="AB206" s="12">
        <f t="shared" si="78"/>
        <v>1</v>
      </c>
      <c r="AD206" s="12">
        <f t="shared" si="79"/>
        <v>-128</v>
      </c>
      <c r="AE206" s="18">
        <f t="shared" si="80"/>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1"/>
        <v>1</v>
      </c>
      <c r="AK206" s="12">
        <f t="shared" si="82"/>
        <v>1</v>
      </c>
      <c r="AL206" s="12">
        <f t="shared" si="83"/>
        <v>1</v>
      </c>
      <c r="AM206" s="12">
        <f t="shared" si="84"/>
        <v>1</v>
      </c>
    </row>
    <row r="207" spans="1:39" ht="12" customHeight="1" x14ac:dyDescent="0.15">
      <c r="A207" s="5">
        <f t="shared" si="69"/>
        <v>0</v>
      </c>
      <c r="B207" s="5">
        <f t="shared" si="70"/>
        <v>0</v>
      </c>
      <c r="C207" s="14">
        <f t="shared" si="85"/>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1"/>
        <v xml:space="preserve"> </v>
      </c>
      <c r="M207" s="2" t="str">
        <f>IF(U207=2,K207,IF(W207=2,K207-SUM(M$8:M206),IF(X207=2,K207-SUM(M$8:M206),IF(X206=2,1-SUM(M$8:M206)," "))))</f>
        <v xml:space="preserve"> </v>
      </c>
      <c r="N207" s="1" t="str">
        <f t="shared" si="72"/>
        <v xml:space="preserve"> </v>
      </c>
      <c r="P207" s="3" t="str">
        <f>IF(O207="Plus",$K207,IF(O207="Basis",$K207-SUM(P$8:P206),IF(O207="Breedte",$K207-SUM(P$8:P206),IF(O206="Breedte",1-SUM(P$8:P206)," "))))</f>
        <v xml:space="preserve"> </v>
      </c>
      <c r="Q207" s="57" t="str">
        <f t="shared" si="86"/>
        <v/>
      </c>
      <c r="S207" s="12">
        <f t="shared" si="73"/>
        <v>-129</v>
      </c>
      <c r="T207" s="18">
        <f t="shared" si="74"/>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5"/>
        <v>1</v>
      </c>
      <c r="Z207" s="12">
        <f t="shared" si="76"/>
        <v>1</v>
      </c>
      <c r="AA207" s="12">
        <f t="shared" si="77"/>
        <v>1</v>
      </c>
      <c r="AB207" s="12">
        <f t="shared" si="78"/>
        <v>1</v>
      </c>
      <c r="AD207" s="12">
        <f t="shared" si="79"/>
        <v>-129</v>
      </c>
      <c r="AE207" s="18">
        <f t="shared" si="80"/>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1"/>
        <v>1</v>
      </c>
      <c r="AK207" s="12">
        <f t="shared" si="82"/>
        <v>1</v>
      </c>
      <c r="AL207" s="12">
        <f t="shared" si="83"/>
        <v>1</v>
      </c>
      <c r="AM207" s="12">
        <f t="shared" si="84"/>
        <v>1</v>
      </c>
    </row>
    <row r="208" spans="1:39" ht="12" customHeight="1" x14ac:dyDescent="0.15">
      <c r="A208" s="5">
        <f t="shared" si="69"/>
        <v>0</v>
      </c>
      <c r="B208" s="5">
        <f t="shared" si="70"/>
        <v>0</v>
      </c>
      <c r="C208" s="14">
        <f t="shared" si="85"/>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1"/>
        <v xml:space="preserve"> </v>
      </c>
      <c r="M208" s="2" t="str">
        <f>IF(U208=2,K208,IF(W208=2,K208-SUM(M$8:M207),IF(X208=2,K208-SUM(M$8:M207),IF(X207=2,1-SUM(M$8:M207)," "))))</f>
        <v xml:space="preserve"> </v>
      </c>
      <c r="N208" s="1" t="str">
        <f t="shared" si="72"/>
        <v xml:space="preserve"> </v>
      </c>
      <c r="P208" s="3" t="str">
        <f>IF(O208="Plus",$K208,IF(O208="Basis",$K208-SUM(P$8:P207),IF(O208="Breedte",$K208-SUM(P$8:P207),IF(O207="Breedte",1-SUM(P$8:P207)," "))))</f>
        <v xml:space="preserve"> </v>
      </c>
      <c r="Q208" s="57" t="str">
        <f t="shared" si="86"/>
        <v/>
      </c>
      <c r="S208" s="12">
        <f t="shared" si="73"/>
        <v>-130</v>
      </c>
      <c r="T208" s="18">
        <f t="shared" si="74"/>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5"/>
        <v>1</v>
      </c>
      <c r="Z208" s="12">
        <f t="shared" si="76"/>
        <v>1</v>
      </c>
      <c r="AA208" s="12">
        <f t="shared" si="77"/>
        <v>1</v>
      </c>
      <c r="AB208" s="12">
        <f t="shared" si="78"/>
        <v>1</v>
      </c>
      <c r="AD208" s="12">
        <f t="shared" si="79"/>
        <v>-130</v>
      </c>
      <c r="AE208" s="18">
        <f t="shared" si="80"/>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1"/>
        <v>1</v>
      </c>
      <c r="AK208" s="12">
        <f t="shared" si="82"/>
        <v>1</v>
      </c>
      <c r="AL208" s="12">
        <f t="shared" si="83"/>
        <v>1</v>
      </c>
      <c r="AM208" s="12">
        <f t="shared" si="84"/>
        <v>1</v>
      </c>
    </row>
    <row r="209" spans="1:36" ht="12" customHeight="1" x14ac:dyDescent="0.15">
      <c r="A209" s="5">
        <f t="shared" si="69"/>
        <v>0</v>
      </c>
      <c r="B209" s="5">
        <f t="shared" si="70"/>
        <v>0</v>
      </c>
      <c r="C209" s="14">
        <f t="shared" si="85"/>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1"/>
        <v xml:space="preserve"> </v>
      </c>
      <c r="P209" s="3" t="str">
        <f>IF(O209="Plus",$K209,IF(O209="Basis",$K209-SUM(P$8:P208),IF(O209="Breedte",$K209-SUM(P$8:P208),IF(O208="Breedte",1-SUM(P$8:P208)," "))))</f>
        <v xml:space="preserve"> </v>
      </c>
      <c r="Q209" s="57" t="str">
        <f t="shared" si="86"/>
        <v/>
      </c>
      <c r="AE209" s="18">
        <f t="shared" si="80"/>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1"/>
        <v>1</v>
      </c>
    </row>
    <row r="210" spans="1:36" ht="12" customHeight="1" x14ac:dyDescent="0.15">
      <c r="A210" s="5">
        <f t="shared" si="69"/>
        <v>0</v>
      </c>
      <c r="B210" s="5">
        <f t="shared" si="70"/>
        <v>0</v>
      </c>
      <c r="C210" s="14">
        <f t="shared" si="85"/>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1"/>
        <v xml:space="preserve"> </v>
      </c>
      <c r="P210" s="3" t="str">
        <f>IF(O210="Plus",$K210,IF(O210="Basis",$K210-SUM(P$8:P209),IF(O210="Breedte",$K210-SUM(P$8:P209),IF(O209="Breedte",1-SUM(P$8:P209)," "))))</f>
        <v xml:space="preserve"> </v>
      </c>
      <c r="Q210" s="57" t="str">
        <f t="shared" si="86"/>
        <v/>
      </c>
      <c r="AE210" s="18">
        <f t="shared" si="80"/>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1"/>
        <v>1</v>
      </c>
    </row>
    <row r="211" spans="1:36" ht="12" customHeight="1" x14ac:dyDescent="0.15">
      <c r="A211" s="5">
        <f t="shared" si="69"/>
        <v>0</v>
      </c>
      <c r="B211" s="5">
        <f t="shared" si="70"/>
        <v>0</v>
      </c>
      <c r="C211" s="14">
        <f t="shared" si="85"/>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1"/>
        <v xml:space="preserve"> </v>
      </c>
      <c r="P211" s="3" t="str">
        <f>IF(O211="Plus",$K211,IF(O211="Basis",$K211-SUM(P$8:P210),IF(O211="Breedte",$K211-SUM(P$8:P210),IF(O210="Breedte",1-SUM(P$8:P210)," "))))</f>
        <v xml:space="preserve"> </v>
      </c>
      <c r="Q211" s="57" t="str">
        <f t="shared" si="86"/>
        <v/>
      </c>
      <c r="AE211" s="18">
        <f t="shared" si="80"/>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1"/>
        <v>1</v>
      </c>
    </row>
    <row r="212" spans="1:36" ht="12" customHeight="1" x14ac:dyDescent="0.15">
      <c r="A212" s="5">
        <f t="shared" si="69"/>
        <v>0</v>
      </c>
      <c r="B212" s="5">
        <f t="shared" si="70"/>
        <v>0</v>
      </c>
      <c r="C212" s="14">
        <f t="shared" si="85"/>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1"/>
        <v xml:space="preserve"> </v>
      </c>
      <c r="P212" s="3" t="str">
        <f>IF(O212="Plus",$K212,IF(O212="Basis",$K212-SUM(P$8:P211),IF(O212="Breedte",$K212-SUM(P$8:P211),IF(O211="Breedte",1-SUM(P$8:P211)," "))))</f>
        <v xml:space="preserve"> </v>
      </c>
      <c r="Q212" s="57" t="str">
        <f t="shared" si="86"/>
        <v/>
      </c>
      <c r="AE212" s="18">
        <f t="shared" si="80"/>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1"/>
        <v>1</v>
      </c>
    </row>
    <row r="213" spans="1:36" ht="12" customHeight="1" x14ac:dyDescent="0.15">
      <c r="A213" s="5">
        <f t="shared" si="69"/>
        <v>0</v>
      </c>
      <c r="B213" s="5">
        <f t="shared" si="70"/>
        <v>0</v>
      </c>
      <c r="C213" s="14">
        <f t="shared" si="85"/>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1"/>
        <v xml:space="preserve"> </v>
      </c>
      <c r="P213" s="3" t="str">
        <f>IF(O213="Plus",$K213,IF(O213="Basis",$K213-SUM(P$8:P212),IF(O213="Breedte",$K213-SUM(P$8:P212),IF(O212="Breedte",1-SUM(P$8:P212)," "))))</f>
        <v xml:space="preserve"> </v>
      </c>
      <c r="Q213" s="57" t="str">
        <f t="shared" si="86"/>
        <v/>
      </c>
      <c r="AE213" s="18">
        <f t="shared" si="80"/>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1"/>
        <v>1</v>
      </c>
    </row>
    <row r="214" spans="1:36" ht="12" customHeight="1" x14ac:dyDescent="0.15">
      <c r="A214" s="5">
        <f t="shared" si="69"/>
        <v>0</v>
      </c>
      <c r="B214" s="5">
        <f t="shared" si="70"/>
        <v>0</v>
      </c>
      <c r="C214" s="14">
        <f t="shared" si="85"/>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1"/>
        <v xml:space="preserve"> </v>
      </c>
      <c r="P214" s="3" t="str">
        <f>IF(O214="Plus",$K214,IF(O214="Basis",$K214-SUM(P$8:P213),IF(O214="Breedte",$K214-SUM(P$8:P213),IF(O213="Breedte",1-SUM(P$8:P213)," "))))</f>
        <v xml:space="preserve"> </v>
      </c>
      <c r="Q214" s="57" t="str">
        <f t="shared" si="86"/>
        <v/>
      </c>
      <c r="AE214" s="18">
        <f t="shared" si="80"/>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1"/>
        <v>1</v>
      </c>
    </row>
    <row r="215" spans="1:36" ht="12" customHeight="1" x14ac:dyDescent="0.15">
      <c r="A215" s="5">
        <f t="shared" si="69"/>
        <v>0</v>
      </c>
      <c r="B215" s="5">
        <f t="shared" si="70"/>
        <v>0</v>
      </c>
      <c r="C215" s="14">
        <f t="shared" si="85"/>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1"/>
        <v xml:space="preserve"> </v>
      </c>
      <c r="P215" s="3" t="str">
        <f>IF(O215="Plus",$K215,IF(O215="Basis",$K215-SUM(P$8:P214),IF(O215="Breedte",$K215-SUM(P$8:P214),IF(O214="Breedte",1-SUM(P$8:P214)," "))))</f>
        <v xml:space="preserve"> </v>
      </c>
      <c r="Q215" s="57" t="str">
        <f t="shared" si="86"/>
        <v/>
      </c>
      <c r="AE215" s="18">
        <f t="shared" si="80"/>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1"/>
        <v>1</v>
      </c>
    </row>
    <row r="216" spans="1:36" ht="12" customHeight="1" x14ac:dyDescent="0.15">
      <c r="A216" s="5">
        <f t="shared" si="69"/>
        <v>0</v>
      </c>
      <c r="B216" s="5">
        <f t="shared" si="70"/>
        <v>0</v>
      </c>
      <c r="C216" s="14">
        <f t="shared" si="85"/>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1"/>
        <v xml:space="preserve"> </v>
      </c>
      <c r="P216" s="3" t="str">
        <f>IF(O216="Plus",$K216,IF(O216="Basis",$K216-SUM(P$8:P215),IF(O216="Breedte",$K216-SUM(P$8:P215),IF(O215="Breedte",1-SUM(P$8:P215)," "))))</f>
        <v xml:space="preserve"> </v>
      </c>
      <c r="Q216" s="57" t="str">
        <f t="shared" si="86"/>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1"/>
        <v>1</v>
      </c>
    </row>
    <row r="217" spans="1:36" ht="12" customHeight="1" x14ac:dyDescent="0.15">
      <c r="A217" s="5">
        <f t="shared" si="69"/>
        <v>0</v>
      </c>
      <c r="B217" s="5">
        <f t="shared" si="70"/>
        <v>0</v>
      </c>
      <c r="C217" s="14">
        <f t="shared" si="85"/>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1"/>
        <v xml:space="preserve"> </v>
      </c>
      <c r="P217" s="3" t="str">
        <f>IF(O217="Plus",$K217,IF(O217="Basis",$K217-SUM(P$8:P216),IF(O217="Breedte",$K217-SUM(P$8:P216),IF(O216="Breedte",1-SUM(P$8:P216)," "))))</f>
        <v xml:space="preserve"> </v>
      </c>
      <c r="Q217" s="57" t="str">
        <f t="shared" si="86"/>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1"/>
        <v>1</v>
      </c>
    </row>
    <row r="218" spans="1:36" ht="12" customHeight="1" x14ac:dyDescent="0.15">
      <c r="A218" s="5">
        <f t="shared" si="69"/>
        <v>0</v>
      </c>
      <c r="B218" s="5">
        <f t="shared" si="70"/>
        <v>0</v>
      </c>
      <c r="C218" s="14">
        <f t="shared" si="85"/>
        <v>-140</v>
      </c>
      <c r="H218" s="4" t="str">
        <f>IF(G218="I",$K218,IF(G218="II",$K218-SUM(H$8:H217),IF(G218="III",$K218-SUM(H$8:H217),IF(G218="IV",$K218-SUM(H$8:H217),IF(G218="V",1-SUM(H$8:H217)," ")))))</f>
        <v xml:space="preserve"> </v>
      </c>
      <c r="I218" s="54"/>
      <c r="L218" s="9" t="str">
        <f t="shared" si="71"/>
        <v xml:space="preserve"> </v>
      </c>
      <c r="P218" s="3" t="str">
        <f>IF(O218="Plus",$K218,IF(O218="Basis",$K218-SUM(P$8:P217),IF(O218="Breedte",$K218-SUM(P$8:P217),IF(O217="Breedte",1-SUM(P$8:P217)," "))))</f>
        <v xml:space="preserve"> </v>
      </c>
      <c r="Q218" s="57" t="str">
        <f t="shared" si="86"/>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1"/>
        <v>1</v>
      </c>
    </row>
    <row r="219" spans="1:36" ht="12" customHeight="1" x14ac:dyDescent="0.15">
      <c r="A219" s="5">
        <f t="shared" si="69"/>
        <v>0</v>
      </c>
      <c r="B219" s="5">
        <f t="shared" si="70"/>
        <v>0</v>
      </c>
      <c r="C219" s="14">
        <f t="shared" si="85"/>
        <v>-141</v>
      </c>
      <c r="H219" s="4" t="str">
        <f>IF(G219="I",$K219,IF(G219="II",$K219-SUM(H$8:H218),IF(G219="III",$K219-SUM(H$8:H218),IF(G219="IV",$K219-SUM(H$8:H218),IF(G219="V",1-SUM(H$8:H218)," ")))))</f>
        <v xml:space="preserve"> </v>
      </c>
      <c r="I219" s="54"/>
      <c r="L219" s="9" t="str">
        <f t="shared" si="71"/>
        <v xml:space="preserve"> </v>
      </c>
      <c r="P219" s="3" t="str">
        <f>IF(O219="Plus",$K219,IF(O219="Basis",$K219-SUM(P$8:P218),IF(O219="Breedte",$K219-SUM(P$8:P218),IF(O218="Breedte",1-SUM(P$8:P218)," "))))</f>
        <v xml:space="preserve"> </v>
      </c>
      <c r="Q219" s="57" t="str">
        <f t="shared" si="86"/>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1"/>
        <v>1</v>
      </c>
    </row>
    <row r="220" spans="1:36" ht="12" customHeight="1" x14ac:dyDescent="0.15">
      <c r="A220" s="5">
        <f t="shared" si="69"/>
        <v>0</v>
      </c>
      <c r="B220" s="5">
        <f t="shared" si="70"/>
        <v>0</v>
      </c>
      <c r="C220" s="14">
        <f t="shared" si="85"/>
        <v>-142</v>
      </c>
      <c r="H220" s="4" t="str">
        <f>IF(G220="I",$K220,IF(G220="II",$K220-SUM(H$8:H219),IF(G220="III",$K220-SUM(H$8:H219),IF(G220="IV",$K220-SUM(H$8:H219),IF(G220="V",1-SUM(H$8:H219)," ")))))</f>
        <v xml:space="preserve"> </v>
      </c>
      <c r="I220" s="54"/>
      <c r="L220" s="9" t="str">
        <f t="shared" si="71"/>
        <v xml:space="preserve"> </v>
      </c>
      <c r="P220" s="3" t="str">
        <f>IF(O220="Plus",$K220,IF(O220="Basis",$K220-SUM(P$8:P219),IF(O220="Breedte",$K220-SUM(P$8:P219),IF(O219="Breedte",1-SUM(P$8:P219)," "))))</f>
        <v xml:space="preserve"> </v>
      </c>
      <c r="Q220" s="57" t="str">
        <f t="shared" si="86"/>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1"/>
        <v>1</v>
      </c>
    </row>
    <row r="221" spans="1:36" ht="12" customHeight="1" x14ac:dyDescent="0.15">
      <c r="A221" s="5">
        <f t="shared" si="69"/>
        <v>0</v>
      </c>
      <c r="B221" s="5">
        <f t="shared" si="70"/>
        <v>0</v>
      </c>
      <c r="C221" s="14">
        <f t="shared" si="85"/>
        <v>-143</v>
      </c>
      <c r="H221" s="4" t="str">
        <f>IF(G221="I",$K221,IF(G221="II",$K221-SUM(H$8:H220),IF(G221="III",$K221-SUM(H$8:H220),IF(G221="IV",$K221-SUM(H$8:H220),IF(G221="V",1-SUM(H$8:H220)," ")))))</f>
        <v xml:space="preserve"> </v>
      </c>
      <c r="I221" s="54"/>
      <c r="L221" s="9" t="str">
        <f t="shared" si="71"/>
        <v xml:space="preserve"> </v>
      </c>
      <c r="P221" s="3" t="str">
        <f>IF(O221="Plus",$K221,IF(O221="Basis",$K221-SUM(P$8:P220),IF(O221="Breedte",$K221-SUM(P$8:P220),IF(O220="Breedte",1-SUM(P$8:P220)," "))))</f>
        <v xml:space="preserve"> </v>
      </c>
      <c r="Q221" s="57" t="str">
        <f t="shared" si="86"/>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1"/>
        <v>1</v>
      </c>
    </row>
    <row r="222" spans="1:36" ht="12" customHeight="1" x14ac:dyDescent="0.15">
      <c r="A222" s="5">
        <f t="shared" si="69"/>
        <v>0</v>
      </c>
      <c r="B222" s="5">
        <f t="shared" si="70"/>
        <v>0</v>
      </c>
      <c r="C222" s="14">
        <f t="shared" si="85"/>
        <v>-144</v>
      </c>
      <c r="H222" s="4" t="str">
        <f>IF(G222="I",$K222,IF(G222="II",$K222-SUM(H$8:H221),IF(G222="III",$K222-SUM(H$8:H221),IF(G222="IV",$K222-SUM(H$8:H221),IF(G222="V",1-SUM(H$8:H221)," ")))))</f>
        <v xml:space="preserve"> </v>
      </c>
      <c r="I222" s="54"/>
      <c r="L222" s="9" t="str">
        <f t="shared" si="71"/>
        <v xml:space="preserve"> </v>
      </c>
      <c r="P222" s="3" t="str">
        <f>IF(O222="Plus",$K222,IF(O222="Basis",$K222-SUM(P$8:P221),IF(O222="Breedte",$K222-SUM(P$8:P221),IF(O221="Breedte",1-SUM(P$8:P221)," "))))</f>
        <v xml:space="preserve"> </v>
      </c>
      <c r="Q222" s="57" t="str">
        <f t="shared" si="86"/>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1"/>
        <v>1</v>
      </c>
    </row>
    <row r="223" spans="1:36" ht="12" customHeight="1" x14ac:dyDescent="0.15">
      <c r="A223" s="5">
        <f t="shared" si="69"/>
        <v>0</v>
      </c>
      <c r="B223" s="5">
        <f t="shared" si="70"/>
        <v>0</v>
      </c>
      <c r="C223" s="14">
        <f t="shared" si="85"/>
        <v>-145</v>
      </c>
      <c r="H223" s="4" t="str">
        <f>IF(G223="I",$K223,IF(G223="II",$K223-SUM(H$8:H222),IF(G223="III",$K223-SUM(H$8:H222),IF(G223="IV",$K223-SUM(H$8:H222),IF(G223="V",1-SUM(H$8:H222)," ")))))</f>
        <v xml:space="preserve"> </v>
      </c>
      <c r="I223" s="54"/>
      <c r="L223" s="9" t="str">
        <f t="shared" si="71"/>
        <v xml:space="preserve"> </v>
      </c>
      <c r="P223" s="3" t="str">
        <f>IF(O223="Plus",$K223,IF(O223="Basis",$K223-SUM(P$8:P222),IF(O223="Breedte",$K223-SUM(P$8:P222),IF(O222="Breedte",1-SUM(P$8:P222)," "))))</f>
        <v xml:space="preserve"> </v>
      </c>
      <c r="Q223" s="57" t="str">
        <f t="shared" si="86"/>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1"/>
        <v>1</v>
      </c>
    </row>
    <row r="224" spans="1:36" ht="12" customHeight="1" x14ac:dyDescent="0.15">
      <c r="A224" s="5">
        <f t="shared" si="69"/>
        <v>0</v>
      </c>
      <c r="B224" s="5">
        <f t="shared" si="70"/>
        <v>0</v>
      </c>
      <c r="C224" s="14">
        <f t="shared" si="85"/>
        <v>-146</v>
      </c>
      <c r="H224" s="4" t="str">
        <f>IF(G224="I",$K224,IF(G224="II",$K224-SUM(H$8:H223),IF(G224="III",$K224-SUM(H$8:H223),IF(G224="IV",$K224-SUM(H$8:H223),IF(G224="V",1-SUM(H$8:H223)," ")))))</f>
        <v xml:space="preserve"> </v>
      </c>
      <c r="I224" s="54"/>
      <c r="L224" s="9" t="str">
        <f t="shared" si="71"/>
        <v xml:space="preserve"> </v>
      </c>
      <c r="P224" s="3" t="str">
        <f>IF(O224="Plus",$K224,IF(O224="Basis",$K224-SUM(P$8:P223),IF(O224="Breedte",$K224-SUM(P$8:P223),IF(O223="Breedte",1-SUM(P$8:P223)," "))))</f>
        <v xml:space="preserve"> </v>
      </c>
      <c r="Q224" s="57" t="str">
        <f t="shared" si="86"/>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1"/>
        <v>1</v>
      </c>
    </row>
    <row r="225" spans="1:36" ht="12" customHeight="1" x14ac:dyDescent="0.15">
      <c r="A225" s="5">
        <f t="shared" si="69"/>
        <v>0</v>
      </c>
      <c r="B225" s="5">
        <f t="shared" si="70"/>
        <v>0</v>
      </c>
      <c r="C225" s="14">
        <f t="shared" si="85"/>
        <v>-147</v>
      </c>
      <c r="H225" s="4" t="str">
        <f>IF(G225="I",$K225,IF(G225="II",$K225-SUM(H$8:H224),IF(G225="III",$K225-SUM(H$8:H224),IF(G225="IV",$K225-SUM(H$8:H224),IF(G225="V",1-SUM(H$8:H224)," ")))))</f>
        <v xml:space="preserve"> </v>
      </c>
      <c r="I225" s="54"/>
      <c r="L225" s="9" t="str">
        <f t="shared" si="71"/>
        <v xml:space="preserve"> </v>
      </c>
      <c r="P225" s="3" t="str">
        <f>IF(O225="Plus",$K225,IF(O225="Basis",$K225-SUM(P$8:P224),IF(O225="Breedte",$K225-SUM(P$8:P224),IF(O224="Breedte",1-SUM(P$8:P224)," "))))</f>
        <v xml:space="preserve"> </v>
      </c>
      <c r="Q225" s="57" t="str">
        <f t="shared" si="86"/>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1"/>
        <v>1</v>
      </c>
    </row>
    <row r="226" spans="1:36" ht="12" customHeight="1" x14ac:dyDescent="0.15">
      <c r="A226" s="5">
        <f t="shared" si="69"/>
        <v>0</v>
      </c>
      <c r="B226" s="5">
        <f t="shared" si="70"/>
        <v>0</v>
      </c>
      <c r="C226" s="14">
        <f t="shared" si="85"/>
        <v>-148</v>
      </c>
      <c r="H226" s="4" t="str">
        <f>IF(G226="I",$K226,IF(G226="II",$K226-SUM(H$8:H225),IF(G226="III",$K226-SUM(H$8:H225),IF(G226="IV",$K226-SUM(H$8:H225),IF(G226="V",1-SUM(H$8:H225)," ")))))</f>
        <v xml:space="preserve"> </v>
      </c>
      <c r="I226" s="54"/>
      <c r="L226" s="9" t="str">
        <f t="shared" si="71"/>
        <v xml:space="preserve"> </v>
      </c>
      <c r="P226" s="3" t="str">
        <f>IF(O226="Plus",$K226,IF(O226="Basis",$K226-SUM(P$8:P225),IF(O226="Breedte",$K226-SUM(P$8:P225),IF(O225="Breedte",1-SUM(P$8:P225)," "))))</f>
        <v xml:space="preserve"> </v>
      </c>
      <c r="Q226" s="57" t="str">
        <f t="shared" si="86"/>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1"/>
        <v>1</v>
      </c>
    </row>
    <row r="227" spans="1:36" ht="12" customHeight="1" x14ac:dyDescent="0.15">
      <c r="A227" s="5">
        <f t="shared" si="69"/>
        <v>0</v>
      </c>
      <c r="B227" s="5">
        <f t="shared" si="70"/>
        <v>0</v>
      </c>
      <c r="C227" s="14">
        <f t="shared" si="85"/>
        <v>-149</v>
      </c>
      <c r="H227" s="4" t="str">
        <f>IF(G227="I",$K227,IF(G227="II",$K227-SUM(H$8:H226),IF(G227="III",$K227-SUM(H$8:H226),IF(G227="IV",$K227-SUM(H$8:H226),IF(G227="V",1-SUM(H$8:H226)," ")))))</f>
        <v xml:space="preserve"> </v>
      </c>
      <c r="I227" s="54"/>
      <c r="L227" s="9" t="str">
        <f t="shared" si="71"/>
        <v xml:space="preserve"> </v>
      </c>
      <c r="P227" s="3" t="str">
        <f>IF(O227="Plus",$K227,IF(O227="Basis",$K227-SUM(P$8:P226),IF(O227="Breedte",$K227-SUM(P$8:P226),IF(O226="Breedte",1-SUM(P$8:P226)," "))))</f>
        <v xml:space="preserve"> </v>
      </c>
      <c r="Q227" s="57" t="str">
        <f t="shared" si="86"/>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1"/>
        <v>1</v>
      </c>
    </row>
    <row r="228" spans="1:36" ht="12" customHeight="1" x14ac:dyDescent="0.15">
      <c r="A228" s="5">
        <f t="shared" si="69"/>
        <v>0</v>
      </c>
      <c r="B228" s="5">
        <f t="shared" si="70"/>
        <v>0</v>
      </c>
      <c r="C228" s="14">
        <f t="shared" si="85"/>
        <v>-150</v>
      </c>
      <c r="H228" s="4" t="str">
        <f>IF(G228="I",$K228,IF(G228="II",$K228-SUM(H$8:H227),IF(G228="III",$K228-SUM(H$8:H227),IF(G228="IV",$K228-SUM(H$8:H227),IF(G228="V",1-SUM(H$8:H227)," ")))))</f>
        <v xml:space="preserve"> </v>
      </c>
      <c r="I228" s="54"/>
      <c r="L228" s="9" t="str">
        <f t="shared" si="71"/>
        <v xml:space="preserve"> </v>
      </c>
      <c r="P228" s="3" t="str">
        <f>IF(O228="Plus",$K228,IF(O228="Basis",$K228-SUM(P$8:P227),IF(O228="Breedte",$K228-SUM(P$8:P227),IF(O227="Breedte",1-SUM(P$8:P227)," "))))</f>
        <v xml:space="preserve"> </v>
      </c>
      <c r="Q228" s="57" t="str">
        <f t="shared" si="86"/>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1"/>
        <v>1</v>
      </c>
    </row>
    <row r="229" spans="1:36" ht="12" customHeight="1" x14ac:dyDescent="0.15">
      <c r="A229" s="5">
        <f t="shared" si="69"/>
        <v>0</v>
      </c>
      <c r="B229" s="5">
        <f t="shared" si="70"/>
        <v>0</v>
      </c>
      <c r="C229" s="14">
        <f t="shared" si="85"/>
        <v>-151</v>
      </c>
      <c r="H229" s="4" t="str">
        <f>IF(G229="I",$K229,IF(G229="II",$K229-SUM(H$8:H228),IF(G229="III",$K229-SUM(H$8:H228),IF(G229="IV",$K229-SUM(H$8:H228),IF(G229="V",1-SUM(H$8:H228)," ")))))</f>
        <v xml:space="preserve"> </v>
      </c>
      <c r="I229" s="54"/>
      <c r="L229" s="9" t="str">
        <f t="shared" si="71"/>
        <v xml:space="preserve"> </v>
      </c>
      <c r="P229" s="3" t="str">
        <f>IF(O229="Plus",$K229,IF(O229="Basis",$K229-SUM(P$8:P228),IF(O229="Breedte",$K229-SUM(P$8:P228),IF(O228="Breedte",1-SUM(P$8:P228)," "))))</f>
        <v xml:space="preserve"> </v>
      </c>
      <c r="Q229" s="57" t="str">
        <f t="shared" si="86"/>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1"/>
        <v>1</v>
      </c>
    </row>
    <row r="230" spans="1:36" ht="12" customHeight="1" x14ac:dyDescent="0.15">
      <c r="A230" s="5">
        <f t="shared" si="69"/>
        <v>0</v>
      </c>
      <c r="B230" s="5">
        <f t="shared" si="70"/>
        <v>0</v>
      </c>
      <c r="C230" s="14">
        <f t="shared" si="85"/>
        <v>-152</v>
      </c>
      <c r="H230" s="4" t="str">
        <f>IF(G230="I",$K230,IF(G230="II",$K230-SUM(H$8:H229),IF(G230="III",$K230-SUM(H$8:H229),IF(G230="IV",$K230-SUM(H$8:H229),IF(G230="V",1-SUM(H$8:H229)," ")))))</f>
        <v xml:space="preserve"> </v>
      </c>
      <c r="I230" s="54"/>
      <c r="L230" s="9" t="str">
        <f t="shared" si="71"/>
        <v xml:space="preserve"> </v>
      </c>
      <c r="P230" s="3" t="str">
        <f>IF(O230="Plus",$K230,IF(O230="Basis",$K230-SUM(P$8:P229),IF(O230="Breedte",$K230-SUM(P$8:P229),IF(O229="Breedte",1-SUM(P$8:P229)," "))))</f>
        <v xml:space="preserve"> </v>
      </c>
      <c r="Q230" s="57" t="str">
        <f t="shared" si="86"/>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1"/>
        <v>1</v>
      </c>
    </row>
    <row r="231" spans="1:36" ht="12" customHeight="1" x14ac:dyDescent="0.15">
      <c r="A231" s="5">
        <f t="shared" si="69"/>
        <v>0</v>
      </c>
      <c r="B231" s="5">
        <f t="shared" si="70"/>
        <v>0</v>
      </c>
      <c r="C231" s="14">
        <f t="shared" si="85"/>
        <v>-153</v>
      </c>
      <c r="H231" s="4" t="str">
        <f>IF(G231="I",$K231,IF(G231="II",$K231-SUM(H$8:H230),IF(G231="III",$K231-SUM(H$8:H230),IF(G231="IV",$K231-SUM(H$8:H230),IF(G231="V",1-SUM(H$8:H230)," ")))))</f>
        <v xml:space="preserve"> </v>
      </c>
      <c r="I231" s="54"/>
      <c r="L231" s="9" t="str">
        <f t="shared" si="71"/>
        <v xml:space="preserve"> </v>
      </c>
      <c r="P231" s="3" t="str">
        <f>IF(O231="Plus",$K231,IF(O231="Basis",$K231-SUM(P$8:P230),IF(O231="Breedte",$K231-SUM(P$8:P230),IF(O230="Breedte",1-SUM(P$8:P230)," "))))</f>
        <v xml:space="preserve"> </v>
      </c>
      <c r="Q231" s="57" t="str">
        <f t="shared" si="86"/>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1"/>
        <v>1</v>
      </c>
    </row>
    <row r="232" spans="1:36" ht="12" customHeight="1" x14ac:dyDescent="0.15">
      <c r="A232" s="5">
        <f t="shared" si="69"/>
        <v>0</v>
      </c>
      <c r="B232" s="5">
        <f t="shared" si="70"/>
        <v>0</v>
      </c>
      <c r="C232" s="14">
        <f t="shared" si="85"/>
        <v>-154</v>
      </c>
      <c r="H232" s="4" t="str">
        <f>IF(G232="I",$K232,IF(G232="II",$K232-SUM(H$8:H231),IF(G232="III",$K232-SUM(H$8:H231),IF(G232="IV",$K232-SUM(H$8:H231),IF(G232="V",1-SUM(H$8:H231)," ")))))</f>
        <v xml:space="preserve"> </v>
      </c>
      <c r="I232" s="54"/>
      <c r="L232" s="9" t="str">
        <f t="shared" si="71"/>
        <v xml:space="preserve"> </v>
      </c>
      <c r="P232" s="3" t="str">
        <f>IF(O232="Plus",$K232,IF(O232="Basis",$K232-SUM(P$8:P231),IF(O232="Breedte",$K232-SUM(P$8:P231),IF(O231="Breedte",1-SUM(P$8:P231)," "))))</f>
        <v xml:space="preserve"> </v>
      </c>
      <c r="Q232" s="57" t="str">
        <f t="shared" si="86"/>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1"/>
        <v>1</v>
      </c>
    </row>
    <row r="233" spans="1:36" ht="12" customHeight="1" x14ac:dyDescent="0.15">
      <c r="A233" s="5">
        <f t="shared" si="69"/>
        <v>0</v>
      </c>
      <c r="B233" s="5">
        <f t="shared" si="70"/>
        <v>0</v>
      </c>
      <c r="C233" s="14">
        <f t="shared" si="85"/>
        <v>-155</v>
      </c>
      <c r="H233" s="4" t="str">
        <f>IF(G233="I",$K233,IF(G233="II",$K233-SUM(H$8:H232),IF(G233="III",$K233-SUM(H$8:H232),IF(G233="IV",$K233-SUM(H$8:H232),IF(G233="V",1-SUM(H$8:H232)," ")))))</f>
        <v xml:space="preserve"> </v>
      </c>
      <c r="I233" s="54"/>
      <c r="L233" s="9" t="str">
        <f t="shared" si="71"/>
        <v xml:space="preserve"> </v>
      </c>
      <c r="P233" s="3" t="str">
        <f>IF(O233="Plus",$K233,IF(O233="Basis",$K233-SUM(P$8:P232),IF(O233="Breedte",$K233-SUM(P$8:P232),IF(O232="Breedte",1-SUM(P$8:P232)," "))))</f>
        <v xml:space="preserve"> </v>
      </c>
      <c r="Q233" s="57" t="str">
        <f t="shared" si="86"/>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1"/>
        <v>1</v>
      </c>
    </row>
    <row r="234" spans="1:36" ht="12" customHeight="1" x14ac:dyDescent="0.15">
      <c r="A234" s="5">
        <f t="shared" si="69"/>
        <v>0</v>
      </c>
      <c r="B234" s="5">
        <f t="shared" si="70"/>
        <v>0</v>
      </c>
      <c r="C234" s="14">
        <f t="shared" si="85"/>
        <v>-156</v>
      </c>
      <c r="H234" s="4" t="str">
        <f>IF(G234="I",$K234,IF(G234="II",$K234-SUM(H$8:H233),IF(G234="III",$K234-SUM(H$8:H233),IF(G234="IV",$K234-SUM(H$8:H233),IF(G234="V",1-SUM(H$8:H233)," ")))))</f>
        <v xml:space="preserve"> </v>
      </c>
      <c r="I234" s="54"/>
      <c r="L234" s="9" t="str">
        <f t="shared" si="71"/>
        <v xml:space="preserve"> </v>
      </c>
      <c r="P234" s="3" t="str">
        <f>IF(O234="Plus",$K234,IF(O234="Basis",$K234-SUM(P$8:P233),IF(O234="Breedte",$K234-SUM(P$8:P233),IF(O233="Breedte",1-SUM(P$8:P233)," "))))</f>
        <v xml:space="preserve"> </v>
      </c>
      <c r="Q234" s="57" t="str">
        <f t="shared" si="86"/>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1"/>
        <v>1</v>
      </c>
    </row>
    <row r="235" spans="1:36" ht="12" customHeight="1" x14ac:dyDescent="0.15">
      <c r="A235" s="5">
        <f t="shared" si="69"/>
        <v>0</v>
      </c>
      <c r="B235" s="5">
        <f t="shared" si="70"/>
        <v>0</v>
      </c>
      <c r="C235" s="14">
        <f t="shared" si="85"/>
        <v>-157</v>
      </c>
      <c r="H235" s="4" t="str">
        <f>IF(G235="I",$K235,IF(G235="II",$K235-SUM(H$8:H234),IF(G235="III",$K235-SUM(H$8:H234),IF(G235="IV",$K235-SUM(H$8:H234),IF(G235="V",1-SUM(H$8:H234)," ")))))</f>
        <v xml:space="preserve"> </v>
      </c>
      <c r="I235" s="54"/>
      <c r="L235" s="9" t="str">
        <f t="shared" si="71"/>
        <v xml:space="preserve"> </v>
      </c>
      <c r="P235" s="3" t="str">
        <f>IF(O235="Plus",$K235,IF(O235="Basis",$K235-SUM(P$8:P234),IF(O235="Breedte",$K235-SUM(P$8:P234),IF(O234="Breedte",1-SUM(P$8:P234)," "))))</f>
        <v xml:space="preserve"> </v>
      </c>
      <c r="Q235" s="57" t="str">
        <f t="shared" si="86"/>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1"/>
        <v>1</v>
      </c>
    </row>
    <row r="236" spans="1:36" ht="12" customHeight="1" x14ac:dyDescent="0.15">
      <c r="A236" s="5">
        <f t="shared" si="69"/>
        <v>0</v>
      </c>
      <c r="B236" s="5">
        <f t="shared" si="70"/>
        <v>0</v>
      </c>
      <c r="C236" s="14">
        <f t="shared" si="85"/>
        <v>-158</v>
      </c>
      <c r="H236" s="4" t="str">
        <f>IF(G236="I",$K236,IF(G236="II",$K236-SUM(H$8:H235),IF(G236="III",$K236-SUM(H$8:H235),IF(G236="IV",$K236-SUM(H$8:H235),IF(G236="V",1-SUM(H$8:H235)," ")))))</f>
        <v xml:space="preserve"> </v>
      </c>
      <c r="I236" s="54"/>
      <c r="L236" s="9" t="str">
        <f t="shared" si="71"/>
        <v xml:space="preserve"> </v>
      </c>
      <c r="P236" s="3" t="str">
        <f>IF(O236="Plus",$K236,IF(O236="Basis",$K236-SUM(P$8:P235),IF(O236="Breedte",$K236-SUM(P$8:P235),IF(O235="Breedte",1-SUM(P$8:P235)," "))))</f>
        <v xml:space="preserve"> </v>
      </c>
      <c r="Q236" s="57" t="str">
        <f t="shared" si="86"/>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1"/>
        <v>1</v>
      </c>
    </row>
    <row r="237" spans="1:36" ht="12" customHeight="1" x14ac:dyDescent="0.15">
      <c r="A237" s="5">
        <f t="shared" si="69"/>
        <v>0</v>
      </c>
      <c r="B237" s="5">
        <f t="shared" si="70"/>
        <v>0</v>
      </c>
      <c r="C237" s="14">
        <f t="shared" si="85"/>
        <v>-159</v>
      </c>
      <c r="H237" s="4" t="str">
        <f>IF(G237="I",$K237,IF(G237="II",$K237-SUM(H$8:H236),IF(G237="III",$K237-SUM(H$8:H236),IF(G237="IV",$K237-SUM(H$8:H236),IF(G237="V",1-SUM(H$8:H236)," ")))))</f>
        <v xml:space="preserve"> </v>
      </c>
      <c r="I237" s="54"/>
      <c r="L237" s="9" t="str">
        <f t="shared" si="71"/>
        <v xml:space="preserve"> </v>
      </c>
      <c r="P237" s="3" t="str">
        <f>IF(O237="Plus",$K237,IF(O237="Basis",$K237-SUM(P$8:P236),IF(O237="Breedte",$K237-SUM(P$8:P236),IF(O236="Breedte",1-SUM(P$8:P236)," "))))</f>
        <v xml:space="preserve"> </v>
      </c>
      <c r="Q237" s="57" t="str">
        <f t="shared" si="86"/>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1"/>
        <v>1</v>
      </c>
    </row>
    <row r="238" spans="1:36" ht="12" customHeight="1" x14ac:dyDescent="0.15">
      <c r="A238" s="5">
        <f t="shared" si="69"/>
        <v>0</v>
      </c>
      <c r="B238" s="5">
        <f t="shared" si="70"/>
        <v>0</v>
      </c>
      <c r="H238" s="4" t="str">
        <f>IF(G238="I",$K238,IF(G238="II",$K238-SUM(H$8:H237),IF(G238="III",$K238-SUM(H$8:H237),IF(G238="IV",$K238-SUM(H$8:H237),IF(G238="V",1-SUM(H$8:H237)," ")))))</f>
        <v xml:space="preserve"> </v>
      </c>
      <c r="I238" s="54"/>
      <c r="L238" s="9" t="str">
        <f t="shared" si="71"/>
        <v xml:space="preserve"> </v>
      </c>
      <c r="P238" s="3" t="str">
        <f>IF(O238="Plus",$K238,IF(O238="Basis",$K238-SUM(P$8:P237),IF(O238="Breedte",$K238-SUM(P$8:P237),IF(O237="Breedte",1-SUM(P$8:P237)," "))))</f>
        <v xml:space="preserve"> </v>
      </c>
      <c r="Q238" s="57" t="str">
        <f t="shared" si="86"/>
        <v/>
      </c>
    </row>
    <row r="239" spans="1:36" ht="12" customHeight="1" x14ac:dyDescent="0.15">
      <c r="A239" s="5">
        <f t="shared" si="69"/>
        <v>0</v>
      </c>
      <c r="B239" s="5">
        <f t="shared" si="70"/>
        <v>0</v>
      </c>
      <c r="H239" s="4" t="str">
        <f>IF(G239="I",$K239,IF(G239="II",$K239-SUM(H$8:H238),IF(G239="III",$K239-SUM(H$8:H238),IF(G239="IV",$K239-SUM(H$8:H238),IF(G239="V",1-SUM(H$8:H238)," ")))))</f>
        <v xml:space="preserve"> </v>
      </c>
      <c r="I239" s="54"/>
      <c r="L239" s="9" t="str">
        <f t="shared" si="71"/>
        <v xml:space="preserve"> </v>
      </c>
      <c r="P239" s="3" t="str">
        <f>IF(O239="Plus",$K239,IF(O239="Basis",$K239-SUM(P$8:P238),IF(O239="Breedte",$K239-SUM(P$8:P238),IF(O238="Breedte",1-SUM(P$8:P238)," "))))</f>
        <v xml:space="preserve"> </v>
      </c>
      <c r="Q239" s="57" t="str">
        <f t="shared" si="86"/>
        <v/>
      </c>
    </row>
    <row r="240" spans="1:36" ht="12" customHeight="1" x14ac:dyDescent="0.15">
      <c r="A240" s="5">
        <f t="shared" si="69"/>
        <v>0</v>
      </c>
      <c r="B240" s="5">
        <f t="shared" si="70"/>
        <v>0</v>
      </c>
      <c r="H240" s="4" t="str">
        <f>IF(G240="I",$K240,IF(G240="II",$K240-SUM(H$8:H239),IF(G240="III",$K240-SUM(H$8:H239),IF(G240="IV",$K240-SUM(H$8:H239),IF(G240="V",1-SUM(H$8:H239)," ")))))</f>
        <v xml:space="preserve"> </v>
      </c>
      <c r="I240" s="54"/>
      <c r="L240" s="9" t="str">
        <f t="shared" si="71"/>
        <v xml:space="preserve"> </v>
      </c>
      <c r="P240" s="3" t="str">
        <f>IF(O240="Plus",$K240,IF(O240="Basis",$K240-SUM(P$8:P239),IF(O240="Breedte",$K240-SUM(P$8:P239),IF(O239="Breedte",1-SUM(P$8:P239)," "))))</f>
        <v xml:space="preserve"> </v>
      </c>
      <c r="Q240" s="57" t="str">
        <f t="shared" si="86"/>
        <v/>
      </c>
    </row>
    <row r="241" spans="1:17" ht="12" customHeight="1" x14ac:dyDescent="0.15">
      <c r="A241" s="5">
        <f t="shared" si="69"/>
        <v>0</v>
      </c>
      <c r="B241" s="5">
        <f t="shared" si="70"/>
        <v>0</v>
      </c>
      <c r="H241" s="4" t="str">
        <f>IF(G241="I",$K241,IF(G241="II",$K241-SUM(H$8:H240),IF(G241="III",$K241-SUM(H$8:H240),IF(G241="IV",$K241-SUM(H$8:H240),IF(G241="V",1-SUM(H$8:H240)," ")))))</f>
        <v xml:space="preserve"> </v>
      </c>
      <c r="I241" s="54"/>
      <c r="L241" s="9" t="str">
        <f t="shared" si="71"/>
        <v xml:space="preserve"> </v>
      </c>
      <c r="P241" s="3" t="str">
        <f>IF(O241="Plus",$K241,IF(O241="Basis",$K241-SUM(P$8:P240),IF(O241="Breedte",$K241-SUM(P$8:P240),IF(O240="Breedte",1-SUM(P$8:P240)," "))))</f>
        <v xml:space="preserve"> </v>
      </c>
      <c r="Q241" s="57" t="str">
        <f t="shared" si="86"/>
        <v/>
      </c>
    </row>
    <row r="242" spans="1:17" ht="12" customHeight="1" x14ac:dyDescent="0.15">
      <c r="A242" s="5">
        <f t="shared" si="69"/>
        <v>0</v>
      </c>
      <c r="B242" s="5">
        <f t="shared" si="70"/>
        <v>0</v>
      </c>
      <c r="H242" s="4" t="str">
        <f>IF(G242="I",$K242,IF(G242="II",$K242-SUM(H$8:H241),IF(G242="III",$K242-SUM(H$8:H241),IF(G242="IV",$K242-SUM(H$8:H241),IF(G242="V",1-SUM(H$8:H241)," ")))))</f>
        <v xml:space="preserve"> </v>
      </c>
      <c r="I242" s="54"/>
      <c r="L242" s="9" t="str">
        <f t="shared" si="71"/>
        <v xml:space="preserve"> </v>
      </c>
      <c r="P242" s="3" t="str">
        <f>IF(O242="Plus",$K242,IF(O242="Basis",$K242-SUM(P$8:P241),IF(O242="Breedte",$K242-SUM(P$8:P241),IF(O241="Breedte",1-SUM(P$8:P241)," "))))</f>
        <v xml:space="preserve"> </v>
      </c>
      <c r="Q242" s="57" t="str">
        <f t="shared" si="86"/>
        <v/>
      </c>
    </row>
    <row r="243" spans="1:17" ht="12" customHeight="1" x14ac:dyDescent="0.15">
      <c r="A243" s="5">
        <f t="shared" si="69"/>
        <v>0</v>
      </c>
      <c r="B243" s="5">
        <f t="shared" si="70"/>
        <v>0</v>
      </c>
      <c r="I243" s="54"/>
      <c r="P243" s="3" t="str">
        <f>IF(O243="Plus",$K243,IF(O243="Basis",$K243-SUM(P$8:P242),IF(O243="Breedte",$K243-SUM(P$8:P242),IF(O242="Breedte",1-SUM(P$8:P242)," "))))</f>
        <v xml:space="preserve"> </v>
      </c>
      <c r="Q243" s="57" t="str">
        <f t="shared" si="86"/>
        <v/>
      </c>
    </row>
    <row r="244" spans="1:17" ht="12" customHeight="1" x14ac:dyDescent="0.15">
      <c r="A244" s="5">
        <f t="shared" si="69"/>
        <v>0</v>
      </c>
      <c r="B244" s="5">
        <f t="shared" si="70"/>
        <v>0</v>
      </c>
      <c r="I244" s="54"/>
      <c r="P244" s="3" t="str">
        <f>IF(O244="Plus",$K244,IF(O244="Basis",$K244-SUM(P$8:P243),IF(O244="Breedte",$K244-SUM(P$8:P243),IF(O243="Breedte",1-SUM(P$8:P243)," "))))</f>
        <v xml:space="preserve"> </v>
      </c>
      <c r="Q244" s="57" t="str">
        <f t="shared" si="86"/>
        <v/>
      </c>
    </row>
    <row r="245" spans="1:17" ht="12" customHeight="1" x14ac:dyDescent="0.15">
      <c r="A245" s="5">
        <f t="shared" si="69"/>
        <v>0</v>
      </c>
      <c r="B245" s="5">
        <f t="shared" si="70"/>
        <v>0</v>
      </c>
      <c r="I245" s="54"/>
      <c r="P245" s="3" t="str">
        <f>IF(O245="Plus",$K245,IF(O245="Basis",$K245-SUM(P$8:P244),IF(O245="Breedte",$K245-SUM(P$8:P244),IF(O244="Breedte",1-SUM(P$8:P244)," "))))</f>
        <v xml:space="preserve"> </v>
      </c>
      <c r="Q245" s="57" t="str">
        <f t="shared" si="86"/>
        <v/>
      </c>
    </row>
    <row r="246" spans="1:17" ht="12" customHeight="1" x14ac:dyDescent="0.15">
      <c r="A246" s="5">
        <f t="shared" si="69"/>
        <v>0</v>
      </c>
      <c r="B246" s="5">
        <f t="shared" si="70"/>
        <v>0</v>
      </c>
      <c r="I246" s="54"/>
      <c r="P246" s="3" t="str">
        <f>IF(O246="Plus",$K246,IF(O246="Basis",$K246-SUM(P$8:P245),IF(O246="Breedte",$K246-SUM(P$8:P245),IF(O245="Breedte",1-SUM(P$8:P245)," "))))</f>
        <v xml:space="preserve"> </v>
      </c>
      <c r="Q246" s="57" t="str">
        <f t="shared" si="86"/>
        <v/>
      </c>
    </row>
    <row r="247" spans="1:17" ht="12" customHeight="1" x14ac:dyDescent="0.15">
      <c r="A247" s="5">
        <f t="shared" si="69"/>
        <v>0</v>
      </c>
      <c r="B247" s="5">
        <f t="shared" si="70"/>
        <v>0</v>
      </c>
      <c r="I247" s="54"/>
      <c r="P247" s="3" t="str">
        <f>IF(O247="Plus",$K247,IF(O247="Basis",$K247-SUM(P$8:P246),IF(O247="Breedte",$K247-SUM(P$8:P246),IF(O246="Breedte",1-SUM(P$8:P246)," "))))</f>
        <v xml:space="preserve"> </v>
      </c>
      <c r="Q247" s="57" t="str">
        <f t="shared" si="86"/>
        <v/>
      </c>
    </row>
    <row r="248" spans="1:17" ht="12" customHeight="1" x14ac:dyDescent="0.15">
      <c r="A248" s="5">
        <f t="shared" si="69"/>
        <v>0</v>
      </c>
      <c r="B248" s="5">
        <f t="shared" si="70"/>
        <v>0</v>
      </c>
      <c r="I248" s="54"/>
      <c r="P248" s="3" t="str">
        <f>IF(O248="Plus",$K248,IF(O248="Basis",$K248-SUM(P$8:P247),IF(O248="Breedte",$K248-SUM(P$8:P247),IF(O247="Breedte",1-SUM(P$8:P247)," "))))</f>
        <v xml:space="preserve"> </v>
      </c>
      <c r="Q248" s="57" t="str">
        <f t="shared" si="86"/>
        <v/>
      </c>
    </row>
    <row r="249" spans="1:17" ht="12" customHeight="1" x14ac:dyDescent="0.15">
      <c r="A249" s="5">
        <f t="shared" si="69"/>
        <v>0</v>
      </c>
      <c r="B249" s="5">
        <f t="shared" si="70"/>
        <v>0</v>
      </c>
      <c r="I249" s="54"/>
      <c r="P249" s="3" t="str">
        <f>IF(O249="Plus",$K249,IF(O249="Basis",$K249-SUM(P$8:P248),IF(O249="Breedte",$K249-SUM(P$8:P248),IF(O248="Breedte",1-SUM(P$8:P248)," "))))</f>
        <v xml:space="preserve"> </v>
      </c>
      <c r="Q249" s="57" t="str">
        <f t="shared" si="86"/>
        <v/>
      </c>
    </row>
    <row r="250" spans="1:17" ht="12" customHeight="1" x14ac:dyDescent="0.15">
      <c r="A250" s="5">
        <f t="shared" si="69"/>
        <v>0</v>
      </c>
      <c r="B250" s="5">
        <f t="shared" si="70"/>
        <v>0</v>
      </c>
      <c r="I250" s="54"/>
      <c r="P250" s="3" t="str">
        <f>IF(O250="Plus",$K250,IF(O250="Basis",$K250-SUM(P$8:P249),IF(O250="Breedte",$K250-SUM(P$8:P249),IF(O249="Breedte",1-SUM(P$8:P249)," "))))</f>
        <v xml:space="preserve"> </v>
      </c>
      <c r="Q250" s="57" t="str">
        <f t="shared" si="86"/>
        <v/>
      </c>
    </row>
    <row r="251" spans="1:17" ht="12" customHeight="1" x14ac:dyDescent="0.15">
      <c r="A251" s="5">
        <f t="shared" ref="A251:A267" si="87">IF(I251="A",25,IF(I251="B",50,IF(I251="C",75,IF(I251="D",90,IF(I251="E",100,0)))))</f>
        <v>0</v>
      </c>
      <c r="B251" s="5">
        <f t="shared" ref="B251:B272" si="88">IF(G251="I",20,IF(G251="II",40,IF(G251="III",60,IF(G251="IV",80,IF(G251="V",100,0)))))</f>
        <v>0</v>
      </c>
      <c r="I251" s="54"/>
      <c r="P251" s="3" t="str">
        <f>IF(O251="Plus",$K251,IF(O251="Basis",$K251-SUM(P$8:P250),IF(O251="Breedte",$K251-SUM(P$8:P250),IF(O250="Breedte",1-SUM(P$8:P250)," "))))</f>
        <v xml:space="preserve"> </v>
      </c>
      <c r="Q251" s="57" t="str">
        <f t="shared" si="86"/>
        <v/>
      </c>
    </row>
    <row r="252" spans="1:17" ht="12" customHeight="1" x14ac:dyDescent="0.15">
      <c r="A252" s="5">
        <f t="shared" si="87"/>
        <v>0</v>
      </c>
      <c r="B252" s="5">
        <f t="shared" si="88"/>
        <v>0</v>
      </c>
      <c r="I252" s="54"/>
      <c r="P252" s="3" t="str">
        <f>IF(O252="Plus",$K252,IF(O252="Basis",$K252-SUM(P$8:P251),IF(O252="Breedte",$K252-SUM(P$8:P251),IF(O251="Breedte",1-SUM(P$8:P251)," "))))</f>
        <v xml:space="preserve"> </v>
      </c>
      <c r="Q252" s="57" t="str">
        <f t="shared" si="86"/>
        <v/>
      </c>
    </row>
    <row r="253" spans="1:17" ht="12" customHeight="1" x14ac:dyDescent="0.15">
      <c r="A253" s="5">
        <f t="shared" si="87"/>
        <v>0</v>
      </c>
      <c r="B253" s="5">
        <f t="shared" si="88"/>
        <v>0</v>
      </c>
      <c r="I253" s="54"/>
      <c r="P253" s="3" t="str">
        <f>IF(O253="Plus",$K253,IF(O253="Basis",$K253-SUM(P$8:P252),IF(O253="Breedte",$K253-SUM(P$8:P252),IF(O252="Breedte",1-SUM(P$8:P252)," "))))</f>
        <v xml:space="preserve"> </v>
      </c>
      <c r="Q253" s="57" t="str">
        <f t="shared" si="86"/>
        <v/>
      </c>
    </row>
    <row r="254" spans="1:17" ht="12" customHeight="1" x14ac:dyDescent="0.15">
      <c r="A254" s="5">
        <f t="shared" si="87"/>
        <v>0</v>
      </c>
      <c r="B254" s="5">
        <f t="shared" si="88"/>
        <v>0</v>
      </c>
      <c r="I254" s="54"/>
      <c r="P254" s="3" t="str">
        <f>IF(O254="Plus",$K254,IF(O254="Basis",$K254-SUM(P$8:P253),IF(O254="Breedte",$K254-SUM(P$8:P253),IF(O253="Breedte",1-SUM(P$8:P253)," "))))</f>
        <v xml:space="preserve"> </v>
      </c>
      <c r="Q254" s="57" t="str">
        <f t="shared" si="86"/>
        <v/>
      </c>
    </row>
    <row r="255" spans="1:17" ht="12" customHeight="1" x14ac:dyDescent="0.15">
      <c r="A255" s="5">
        <f t="shared" si="87"/>
        <v>0</v>
      </c>
      <c r="B255" s="5">
        <f t="shared" si="88"/>
        <v>0</v>
      </c>
      <c r="I255" s="54"/>
      <c r="P255" s="3" t="str">
        <f>IF(O255="Plus",$K255,IF(O255="Basis",$K255-SUM(P$8:P254),IF(O255="Breedte",$K255-SUM(P$8:P254),IF(O254="Breedte",1-SUM(P$8:P254)," "))))</f>
        <v xml:space="preserve"> </v>
      </c>
      <c r="Q255" s="57" t="str">
        <f t="shared" si="86"/>
        <v/>
      </c>
    </row>
    <row r="256" spans="1:17" ht="12" customHeight="1" x14ac:dyDescent="0.15">
      <c r="A256" s="5">
        <f t="shared" si="87"/>
        <v>0</v>
      </c>
      <c r="B256" s="5">
        <f t="shared" si="88"/>
        <v>0</v>
      </c>
      <c r="I256" s="54"/>
      <c r="P256" s="3" t="str">
        <f>IF(O256="Plus",$K256,IF(O256="Basis",$K256-SUM(P$8:P255),IF(O256="Breedte",$K256-SUM(P$8:P255),IF(O255="Breedte",1-SUM(P$8:P255)," "))))</f>
        <v xml:space="preserve"> </v>
      </c>
      <c r="Q256" s="57" t="str">
        <f t="shared" si="86"/>
        <v/>
      </c>
    </row>
    <row r="257" spans="1:17" ht="12" customHeight="1" x14ac:dyDescent="0.15">
      <c r="A257" s="5">
        <f t="shared" si="87"/>
        <v>0</v>
      </c>
      <c r="B257" s="5">
        <f t="shared" si="88"/>
        <v>0</v>
      </c>
      <c r="I257" s="54"/>
      <c r="P257" s="3" t="str">
        <f>IF(O257="Plus",$K257,IF(O257="Basis",$K257-SUM(P$8:P256),IF(O257="Breedte",$K257-SUM(P$8:P256),IF(O256="Breedte",1-SUM(P$8:P256)," "))))</f>
        <v xml:space="preserve"> </v>
      </c>
      <c r="Q257" s="57" t="str">
        <f t="shared" si="86"/>
        <v/>
      </c>
    </row>
    <row r="258" spans="1:17" ht="12" customHeight="1" x14ac:dyDescent="0.15">
      <c r="A258" s="5">
        <f t="shared" si="87"/>
        <v>0</v>
      </c>
      <c r="B258" s="5">
        <f t="shared" si="88"/>
        <v>0</v>
      </c>
      <c r="I258" s="54"/>
      <c r="P258" s="3" t="str">
        <f>IF(O258="Plus",$K258,IF(O258="Basis",$K258-SUM(P$8:P257),IF(O258="Breedte",$K258-SUM(P$8:P257),IF(O257="Breedte",1-SUM(P$8:P257)," "))))</f>
        <v xml:space="preserve"> </v>
      </c>
      <c r="Q258" s="57" t="str">
        <f t="shared" si="86"/>
        <v/>
      </c>
    </row>
    <row r="259" spans="1:17" ht="12" customHeight="1" x14ac:dyDescent="0.15">
      <c r="A259" s="5">
        <f t="shared" si="87"/>
        <v>0</v>
      </c>
      <c r="B259" s="5">
        <f t="shared" si="88"/>
        <v>0</v>
      </c>
      <c r="I259" s="54"/>
      <c r="P259" s="3" t="str">
        <f>IF(O259="Plus",$K259,IF(O259="Basis",$K259-SUM(P$8:P258),IF(O259="Breedte",$K259-SUM(P$8:P258),IF(O258="Breedte",1-SUM(P$8:P258)," "))))</f>
        <v xml:space="preserve"> </v>
      </c>
      <c r="Q259" s="57" t="str">
        <f t="shared" si="86"/>
        <v/>
      </c>
    </row>
    <row r="260" spans="1:17" ht="12" customHeight="1" x14ac:dyDescent="0.15">
      <c r="A260" s="5">
        <f t="shared" si="87"/>
        <v>0</v>
      </c>
      <c r="B260" s="5">
        <f t="shared" si="88"/>
        <v>0</v>
      </c>
      <c r="I260" s="54"/>
      <c r="P260" s="3" t="str">
        <f>IF(O260="Plus",$K260,IF(O260="Basis",$K260-SUM(P$8:P259),IF(O260="Breedte",$K260-SUM(P$8:P259),IF(O259="Breedte",1-SUM(P$8:P259)," "))))</f>
        <v xml:space="preserve"> </v>
      </c>
      <c r="Q260" s="57" t="str">
        <f t="shared" si="86"/>
        <v/>
      </c>
    </row>
    <row r="261" spans="1:17" ht="12" customHeight="1" x14ac:dyDescent="0.15">
      <c r="A261" s="5">
        <f t="shared" si="87"/>
        <v>0</v>
      </c>
      <c r="B261" s="5">
        <f t="shared" si="88"/>
        <v>0</v>
      </c>
      <c r="I261" s="54"/>
      <c r="P261" s="3" t="str">
        <f>IF(O261="Plus",$K261,IF(O261="Basis",$K261-SUM(P$8:P260),IF(O261="Breedte",$K261-SUM(P$8:P260),IF(O260="Breedte",1-SUM(P$8:P260)," "))))</f>
        <v xml:space="preserve"> </v>
      </c>
      <c r="Q261" s="57" t="str">
        <f t="shared" si="86"/>
        <v/>
      </c>
    </row>
    <row r="262" spans="1:17" ht="12" customHeight="1" x14ac:dyDescent="0.15">
      <c r="A262" s="5">
        <f t="shared" si="87"/>
        <v>0</v>
      </c>
      <c r="B262" s="5">
        <f t="shared" si="88"/>
        <v>0</v>
      </c>
      <c r="I262" s="54"/>
      <c r="P262" s="3" t="str">
        <f>IF(O262="Plus",$K262,IF(O262="Basis",$K262-SUM(P$8:P261),IF(O262="Breedte",$K262-SUM(P$8:P261),IF(O261="Breedte",1-SUM(P$8:P261)," "))))</f>
        <v xml:space="preserve"> </v>
      </c>
      <c r="Q262" s="57" t="str">
        <f t="shared" si="86"/>
        <v/>
      </c>
    </row>
    <row r="263" spans="1:17" ht="12" customHeight="1" x14ac:dyDescent="0.15">
      <c r="A263" s="5">
        <f t="shared" si="87"/>
        <v>0</v>
      </c>
      <c r="B263" s="5">
        <f t="shared" si="88"/>
        <v>0</v>
      </c>
      <c r="I263" s="54"/>
      <c r="P263" s="3" t="str">
        <f>IF(O263="Plus",$K263,IF(O263="Basis",$K263-SUM(P$8:P262),IF(O263="Breedte",$K263-SUM(P$8:P262),IF(O262="Breedte",1-SUM(P$8:P262)," "))))</f>
        <v xml:space="preserve"> </v>
      </c>
      <c r="Q263" s="57" t="str">
        <f t="shared" si="86"/>
        <v/>
      </c>
    </row>
    <row r="264" spans="1:17" ht="12" customHeight="1" x14ac:dyDescent="0.15">
      <c r="A264" s="5">
        <f t="shared" si="87"/>
        <v>0</v>
      </c>
      <c r="B264" s="5">
        <f t="shared" si="88"/>
        <v>0</v>
      </c>
      <c r="I264" s="54"/>
      <c r="P264" s="3" t="str">
        <f>IF(O264="Plus",$K264,IF(O264="Basis",$K264-SUM(P$8:P263),IF(O264="Breedte",$K264-SUM(P$8:P263),IF(O263="Breedte",1-SUM(P$8:P263)," "))))</f>
        <v xml:space="preserve"> </v>
      </c>
      <c r="Q264" s="57" t="str">
        <f t="shared" si="86"/>
        <v/>
      </c>
    </row>
    <row r="265" spans="1:17" ht="12" customHeight="1" x14ac:dyDescent="0.15">
      <c r="A265" s="5">
        <f t="shared" si="87"/>
        <v>0</v>
      </c>
      <c r="B265" s="5">
        <f t="shared" si="88"/>
        <v>0</v>
      </c>
      <c r="P265" s="3" t="str">
        <f>IF(O265="Plus",$K265,IF(O265="Basis",$K265-SUM(P$8:P264),IF(O265="Breedte",$K265-SUM(P$8:P264),IF(O264="Breedte",1-SUM(P$8:P264)," "))))</f>
        <v xml:space="preserve"> </v>
      </c>
      <c r="Q265" s="57" t="str">
        <f t="shared" ref="Q265:Q275" si="89">IF(L264="plus",CONCATENATE(E265,", "),IF(L264="basis",IF(E265=0,"",CONCATENATE(E265,", ")),CONCATENATE(Q264,IF(E265=0,"",CONCATENATE(E265,", ")))))</f>
        <v/>
      </c>
    </row>
    <row r="266" spans="1:17" ht="12" customHeight="1" x14ac:dyDescent="0.15">
      <c r="A266" s="5">
        <f t="shared" si="87"/>
        <v>0</v>
      </c>
      <c r="B266" s="5">
        <f t="shared" si="88"/>
        <v>0</v>
      </c>
      <c r="P266" s="3" t="str">
        <f>IF(O266="Plus",$K266,IF(O266="Basis",$K266-SUM(P$8:P265),IF(O266="Breedte",$K266-SUM(P$8:P265),IF(O265="Breedte",1-SUM(P$8:P265)," "))))</f>
        <v xml:space="preserve"> </v>
      </c>
      <c r="Q266" s="57" t="str">
        <f t="shared" si="89"/>
        <v/>
      </c>
    </row>
    <row r="267" spans="1:17" ht="12" customHeight="1" x14ac:dyDescent="0.15">
      <c r="A267" s="5">
        <f t="shared" si="87"/>
        <v>0</v>
      </c>
      <c r="B267" s="5">
        <f t="shared" si="88"/>
        <v>0</v>
      </c>
      <c r="P267" s="3" t="str">
        <f>IF(O267="Plus",$K267,IF(O267="Basis",$K267-SUM(P$8:P266),IF(O267="Breedte",$K267-SUM(P$8:P266),IF(O266="Breedte",1-SUM(P$8:P266)," "))))</f>
        <v xml:space="preserve"> </v>
      </c>
      <c r="Q267" s="57" t="str">
        <f t="shared" si="89"/>
        <v/>
      </c>
    </row>
    <row r="268" spans="1:17" ht="12" customHeight="1" x14ac:dyDescent="0.15">
      <c r="A268" s="5">
        <f>IF(I268="A",25,IF(I268="B",50,IF(I268="C",75,IF(I268="D",90,0))))</f>
        <v>0</v>
      </c>
      <c r="B268" s="5">
        <f t="shared" si="88"/>
        <v>0</v>
      </c>
      <c r="P268" s="3" t="str">
        <f>IF(O268="Plus",$K268,IF(O268="Basis",$K268-SUM(P$8:P267),IF(O268="Breedte",$K268-SUM(P$8:P267),IF(O267="Breedte",1-SUM(P$8:P267)," "))))</f>
        <v xml:space="preserve"> </v>
      </c>
      <c r="Q268" s="57" t="str">
        <f t="shared" si="89"/>
        <v/>
      </c>
    </row>
    <row r="269" spans="1:17" ht="12" customHeight="1" x14ac:dyDescent="0.15">
      <c r="A269" s="5">
        <f>IF(I269="A",25,IF(I269="B",50,IF(I269="C",75,IF(I269="D",90,0))))</f>
        <v>0</v>
      </c>
      <c r="B269" s="5">
        <f t="shared" si="88"/>
        <v>0</v>
      </c>
      <c r="P269" s="3" t="str">
        <f>IF(O269="Plus",$K269,IF(O269="Basis",$K269-SUM(P$8:P268),IF(O269="Breedte",$K269-SUM(P$8:P268),IF(O268="Breedte",1-SUM(P$8:P268)," "))))</f>
        <v xml:space="preserve"> </v>
      </c>
      <c r="Q269" s="57" t="str">
        <f t="shared" si="89"/>
        <v/>
      </c>
    </row>
    <row r="270" spans="1:17" ht="12" customHeight="1" x14ac:dyDescent="0.15">
      <c r="A270" s="5">
        <f>IF(I270="A",25,IF(I270="B",50,IF(I270="C",75,IF(I270="D",90,0))))</f>
        <v>0</v>
      </c>
      <c r="B270" s="5">
        <f t="shared" si="88"/>
        <v>0</v>
      </c>
      <c r="P270" s="3" t="str">
        <f>IF(O270="Plus",$K270,IF(O270="Basis",$K270-SUM(P$8:P269),IF(O270="Breedte",$K270-SUM(P$8:P269),IF(O269="Breedte",1-SUM(P$8:P269)," "))))</f>
        <v xml:space="preserve"> </v>
      </c>
      <c r="Q270" s="57" t="str">
        <f t="shared" si="89"/>
        <v/>
      </c>
    </row>
    <row r="271" spans="1:17" ht="12" customHeight="1" x14ac:dyDescent="0.15">
      <c r="A271" s="5">
        <f>IF(I271="A",25,IF(I271="B",50,IF(I271="C",75,IF(I271="D",90,0))))</f>
        <v>0</v>
      </c>
      <c r="B271" s="5">
        <f t="shared" si="88"/>
        <v>0</v>
      </c>
      <c r="P271" s="3" t="str">
        <f>IF(O271="Plus",$K271,IF(O271="Basis",$K271-SUM(P$8:P270),IF(O271="Breedte",$K271-SUM(P$8:P270),IF(O270="Breedte",1-SUM(P$8:P270)," "))))</f>
        <v xml:space="preserve"> </v>
      </c>
      <c r="Q271" s="57" t="str">
        <f t="shared" si="89"/>
        <v/>
      </c>
    </row>
    <row r="272" spans="1:17" ht="12" customHeight="1" x14ac:dyDescent="0.15">
      <c r="A272" s="5">
        <f>IF(I272="A",25,IF(I272="B",50,IF(I272="C",75,IF(I272="D",90,0))))</f>
        <v>0</v>
      </c>
      <c r="B272" s="5">
        <f t="shared" si="88"/>
        <v>0</v>
      </c>
      <c r="Q272" s="57" t="str">
        <f t="shared" si="89"/>
        <v/>
      </c>
    </row>
    <row r="273" spans="17:17" ht="12" customHeight="1" x14ac:dyDescent="0.15">
      <c r="Q273" s="57" t="str">
        <f t="shared" si="89"/>
        <v/>
      </c>
    </row>
    <row r="274" spans="17:17" ht="12" customHeight="1" x14ac:dyDescent="0.15">
      <c r="Q274" s="57" t="str">
        <f t="shared" si="89"/>
        <v/>
      </c>
    </row>
    <row r="275" spans="17:17" ht="12" customHeight="1" x14ac:dyDescent="0.15">
      <c r="Q275" s="57" t="str">
        <f t="shared" si="89"/>
        <v/>
      </c>
    </row>
  </sheetData>
  <sheetProtection sheet="1" objects="1" scenarios="1" selectLockedCells="1"/>
  <mergeCells count="5">
    <mergeCell ref="C1:N1"/>
    <mergeCell ref="C2:N2"/>
    <mergeCell ref="AQ33:BB33"/>
    <mergeCell ref="AQ35:BB35"/>
    <mergeCell ref="AQ37:BB37"/>
  </mergeCells>
  <conditionalFormatting sqref="AT10:AV15 AZ15">
    <cfRule type="cellIs" dxfId="309" priority="47" stopIfTrue="1" operator="lessThanOrEqual">
      <formula>0</formula>
    </cfRule>
  </conditionalFormatting>
  <conditionalFormatting sqref="AT18:AV22">
    <cfRule type="cellIs" dxfId="308" priority="48" stopIfTrue="1" operator="lessThanOrEqual">
      <formula>0</formula>
    </cfRule>
  </conditionalFormatting>
  <conditionalFormatting sqref="AW18:AZ22">
    <cfRule type="cellIs" dxfId="307" priority="49" stopIfTrue="1" operator="lessThanOrEqual">
      <formula>0</formula>
    </cfRule>
  </conditionalFormatting>
  <conditionalFormatting sqref="K8:K65533">
    <cfRule type="expression" dxfId="306" priority="50" stopIfTrue="1">
      <formula>OR($C8&lt;0,AND($C8=$Y8,$B8=$Y8))</formula>
    </cfRule>
    <cfRule type="expression" dxfId="305" priority="51" stopIfTrue="1">
      <formula>SUM($U8:$X8)&gt;0</formula>
    </cfRule>
    <cfRule type="expression" dxfId="304" priority="52" stopIfTrue="1">
      <formula>$D8=0</formula>
    </cfRule>
  </conditionalFormatting>
  <conditionalFormatting sqref="L8:M65533">
    <cfRule type="expression" dxfId="303" priority="53" stopIfTrue="1">
      <formula>SUM($U8:$X8)&gt;1</formula>
    </cfRule>
  </conditionalFormatting>
  <conditionalFormatting sqref="B8:B65536">
    <cfRule type="expression" dxfId="302" priority="57" stopIfTrue="1">
      <formula>$B8&gt;0</formula>
    </cfRule>
    <cfRule type="cellIs" dxfId="301" priority="58" stopIfTrue="1" operator="equal">
      <formula>0</formula>
    </cfRule>
  </conditionalFormatting>
  <conditionalFormatting sqref="K65535:K65536">
    <cfRule type="expression" dxfId="300" priority="59" stopIfTrue="1">
      <formula>OR($C65535&lt;0,AND($C65535=$Y65535,$B65535=$Y65535))</formula>
    </cfRule>
    <cfRule type="expression" dxfId="299" priority="60" stopIfTrue="1">
      <formula>SUM($U65535:$X65537)&gt;0</formula>
    </cfRule>
    <cfRule type="expression" dxfId="298" priority="61" stopIfTrue="1">
      <formula>$D65535=0</formula>
    </cfRule>
  </conditionalFormatting>
  <conditionalFormatting sqref="K65534">
    <cfRule type="expression" dxfId="297" priority="62" stopIfTrue="1">
      <formula>OR($C65534&lt;0,AND($C65534=$Y65534,$B65534=$Y65534))</formula>
    </cfRule>
    <cfRule type="expression" dxfId="296" priority="63" stopIfTrue="1">
      <formula>SUM($U65534:$X65536)&gt;0</formula>
    </cfRule>
    <cfRule type="expression" dxfId="295" priority="64" stopIfTrue="1">
      <formula>$D65534=0</formula>
    </cfRule>
  </conditionalFormatting>
  <conditionalFormatting sqref="L65535:M65536">
    <cfRule type="expression" dxfId="294" priority="65" stopIfTrue="1">
      <formula>OR($C65535&lt;0,AND($C65535=$Y65535,$B65535=$Y65535))</formula>
    </cfRule>
    <cfRule type="expression" dxfId="293" priority="66" stopIfTrue="1">
      <formula>SUM($U65535:$X65537)&gt;1</formula>
    </cfRule>
  </conditionalFormatting>
  <conditionalFormatting sqref="L65534:M65534">
    <cfRule type="expression" dxfId="292" priority="67" stopIfTrue="1">
      <formula>OR($C65534&lt;0,AND($C65534=$Y65534,$B65534=$Y65534))</formula>
    </cfRule>
    <cfRule type="expression" dxfId="291" priority="68" stopIfTrue="1">
      <formula>SUM($U65534:$X65536)&gt;1</formula>
    </cfRule>
  </conditionalFormatting>
  <conditionalFormatting sqref="N8:P65536">
    <cfRule type="expression" dxfId="290" priority="69" stopIfTrue="1">
      <formula>OR($O8="Plus",$O8="Basis",$O8="Breedte")</formula>
    </cfRule>
  </conditionalFormatting>
  <conditionalFormatting sqref="A8:A272">
    <cfRule type="expression" dxfId="289" priority="44" stopIfTrue="1">
      <formula>OR($C8&lt;-50,AND($C8=$AJ8,$A8=$AJ8))</formula>
    </cfRule>
    <cfRule type="expression" dxfId="288" priority="45" stopIfTrue="1">
      <formula>$A8&gt;0</formula>
    </cfRule>
    <cfRule type="cellIs" dxfId="287" priority="46" stopIfTrue="1" operator="equal">
      <formula>0</formula>
    </cfRule>
  </conditionalFormatting>
  <conditionalFormatting sqref="C8:C65536 G8:H65536">
    <cfRule type="expression" dxfId="286" priority="56" stopIfTrue="1">
      <formula>$B8&gt;0</formula>
    </cfRule>
  </conditionalFormatting>
  <conditionalFormatting sqref="I8:J65536">
    <cfRule type="expression" dxfId="285" priority="55" stopIfTrue="1">
      <formula>$A8&gt;0</formula>
    </cfRule>
  </conditionalFormatting>
  <conditionalFormatting sqref="AR25">
    <cfRule type="cellIs" dxfId="284" priority="42" operator="equal">
      <formula>0</formula>
    </cfRule>
  </conditionalFormatting>
  <conditionalFormatting sqref="AR27">
    <cfRule type="cellIs" dxfId="283" priority="41" operator="equal">
      <formula>0</formula>
    </cfRule>
  </conditionalFormatting>
  <conditionalFormatting sqref="AR29">
    <cfRule type="cellIs" dxfId="282" priority="40" operator="equal">
      <formula>0</formula>
    </cfRule>
  </conditionalFormatting>
  <conditionalFormatting sqref="AQ26">
    <cfRule type="containsErrors" dxfId="281" priority="70">
      <formula>ISERROR(AQ26)</formula>
    </cfRule>
  </conditionalFormatting>
  <conditionalFormatting sqref="AQ28">
    <cfRule type="containsErrors" dxfId="280" priority="39">
      <formula>ISERROR(AQ28)</formula>
    </cfRule>
  </conditionalFormatting>
  <conditionalFormatting sqref="AQ30">
    <cfRule type="containsErrors" dxfId="279" priority="38">
      <formula>ISERROR(AQ30)</formula>
    </cfRule>
  </conditionalFormatting>
  <conditionalFormatting sqref="AR25">
    <cfRule type="cellIs" dxfId="278" priority="37" operator="equal">
      <formula>0</formula>
    </cfRule>
  </conditionalFormatting>
  <conditionalFormatting sqref="AR27">
    <cfRule type="cellIs" dxfId="277" priority="36" operator="equal">
      <formula>0</formula>
    </cfRule>
  </conditionalFormatting>
  <conditionalFormatting sqref="AR29">
    <cfRule type="cellIs" dxfId="276" priority="35" operator="equal">
      <formula>0</formula>
    </cfRule>
  </conditionalFormatting>
  <conditionalFormatting sqref="AQ26">
    <cfRule type="containsErrors" dxfId="275" priority="34">
      <formula>ISERROR(AQ26)</formula>
    </cfRule>
  </conditionalFormatting>
  <conditionalFormatting sqref="AQ28">
    <cfRule type="containsErrors" dxfId="274" priority="33">
      <formula>ISERROR(AQ28)</formula>
    </cfRule>
  </conditionalFormatting>
  <conditionalFormatting sqref="AQ30">
    <cfRule type="containsErrors" dxfId="273" priority="32">
      <formula>ISERROR(AQ30)</formula>
    </cfRule>
  </conditionalFormatting>
  <conditionalFormatting sqref="AR25">
    <cfRule type="cellIs" dxfId="272" priority="31" operator="equal">
      <formula>0</formula>
    </cfRule>
  </conditionalFormatting>
  <conditionalFormatting sqref="AR27">
    <cfRule type="cellIs" dxfId="271" priority="30" operator="equal">
      <formula>0</formula>
    </cfRule>
  </conditionalFormatting>
  <conditionalFormatting sqref="AR29">
    <cfRule type="cellIs" dxfId="270" priority="29" operator="equal">
      <formula>0</formula>
    </cfRule>
  </conditionalFormatting>
  <conditionalFormatting sqref="AQ26">
    <cfRule type="containsErrors" dxfId="269" priority="28">
      <formula>ISERROR(AQ26)</formula>
    </cfRule>
  </conditionalFormatting>
  <conditionalFormatting sqref="AQ28">
    <cfRule type="containsErrors" dxfId="268" priority="27">
      <formula>ISERROR(AQ28)</formula>
    </cfRule>
  </conditionalFormatting>
  <conditionalFormatting sqref="AQ30">
    <cfRule type="containsErrors" dxfId="267" priority="26">
      <formula>ISERROR(AQ30)</formula>
    </cfRule>
  </conditionalFormatting>
  <conditionalFormatting sqref="AR25">
    <cfRule type="cellIs" dxfId="266" priority="25" operator="equal">
      <formula>0</formula>
    </cfRule>
  </conditionalFormatting>
  <conditionalFormatting sqref="AR27">
    <cfRule type="cellIs" dxfId="265" priority="24" operator="equal">
      <formula>0</formula>
    </cfRule>
  </conditionalFormatting>
  <conditionalFormatting sqref="AR29">
    <cfRule type="cellIs" dxfId="264" priority="23" operator="equal">
      <formula>0</formula>
    </cfRule>
  </conditionalFormatting>
  <conditionalFormatting sqref="AQ26">
    <cfRule type="containsErrors" dxfId="263" priority="22">
      <formula>ISERROR(AQ26)</formula>
    </cfRule>
  </conditionalFormatting>
  <conditionalFormatting sqref="AQ28">
    <cfRule type="containsErrors" dxfId="262" priority="21">
      <formula>ISERROR(AQ28)</formula>
    </cfRule>
  </conditionalFormatting>
  <conditionalFormatting sqref="AQ30">
    <cfRule type="containsErrors" dxfId="261" priority="20">
      <formula>ISERROR(AQ30)</formula>
    </cfRule>
  </conditionalFormatting>
  <conditionalFormatting sqref="AR25">
    <cfRule type="cellIs" dxfId="260" priority="19" operator="equal">
      <formula>0</formula>
    </cfRule>
  </conditionalFormatting>
  <conditionalFormatting sqref="AR27">
    <cfRule type="cellIs" dxfId="259" priority="18" operator="equal">
      <formula>0</formula>
    </cfRule>
  </conditionalFormatting>
  <conditionalFormatting sqref="AR29">
    <cfRule type="cellIs" dxfId="258" priority="17" operator="equal">
      <formula>0</formula>
    </cfRule>
  </conditionalFormatting>
  <conditionalFormatting sqref="AQ26">
    <cfRule type="containsErrors" dxfId="257" priority="16">
      <formula>ISERROR(AQ26)</formula>
    </cfRule>
  </conditionalFormatting>
  <conditionalFormatting sqref="AQ28">
    <cfRule type="containsErrors" dxfId="256" priority="15">
      <formula>ISERROR(AQ28)</formula>
    </cfRule>
  </conditionalFormatting>
  <conditionalFormatting sqref="AQ30">
    <cfRule type="containsErrors" dxfId="255" priority="14">
      <formula>ISERROR(AQ30)</formula>
    </cfRule>
  </conditionalFormatting>
  <conditionalFormatting sqref="AR25">
    <cfRule type="cellIs" dxfId="254" priority="13" operator="equal">
      <formula>0</formula>
    </cfRule>
  </conditionalFormatting>
  <conditionalFormatting sqref="AR27">
    <cfRule type="cellIs" dxfId="253" priority="12" operator="equal">
      <formula>0</formula>
    </cfRule>
  </conditionalFormatting>
  <conditionalFormatting sqref="AR29">
    <cfRule type="cellIs" dxfId="252" priority="11" operator="equal">
      <formula>0</formula>
    </cfRule>
  </conditionalFormatting>
  <conditionalFormatting sqref="AQ26">
    <cfRule type="containsErrors" dxfId="251" priority="10">
      <formula>ISERROR(AQ26)</formula>
    </cfRule>
  </conditionalFormatting>
  <conditionalFormatting sqref="AQ28">
    <cfRule type="containsErrors" dxfId="250" priority="9">
      <formula>ISERROR(AQ28)</formula>
    </cfRule>
  </conditionalFormatting>
  <conditionalFormatting sqref="AQ30">
    <cfRule type="containsErrors" dxfId="249" priority="8">
      <formula>ISERROR(AQ30)</formula>
    </cfRule>
  </conditionalFormatting>
  <conditionalFormatting sqref="F8:F201">
    <cfRule type="expression" dxfId="248" priority="54">
      <formula>$D8=0</formula>
    </cfRule>
  </conditionalFormatting>
  <conditionalFormatting sqref="AT10:AV15 AZ15">
    <cfRule type="cellIs" dxfId="247" priority="7" stopIfTrue="1" operator="lessThanOrEqual">
      <formula>0</formula>
    </cfRule>
  </conditionalFormatting>
  <conditionalFormatting sqref="AT18:AV22 AT26:AV30">
    <cfRule type="cellIs" dxfId="246" priority="6" stopIfTrue="1" operator="lessThanOrEqual">
      <formula>0</formula>
    </cfRule>
  </conditionalFormatting>
  <conditionalFormatting sqref="AY26:BB30 AY18:BB22">
    <cfRule type="cellIs" dxfId="245" priority="5" stopIfTrue="1" operator="lessThanOrEqual">
      <formula>0</formula>
    </cfRule>
  </conditionalFormatting>
  <conditionalFormatting sqref="AR32 AR34 AR36">
    <cfRule type="cellIs" dxfId="244" priority="4" operator="equal">
      <formula>0</formula>
    </cfRule>
  </conditionalFormatting>
  <conditionalFormatting sqref="AQ33 AQ35 AQ37">
    <cfRule type="containsErrors" dxfId="243" priority="3">
      <formula>ISERROR(AQ33)</formula>
    </cfRule>
  </conditionalFormatting>
  <conditionalFormatting sqref="A8:P65536">
    <cfRule type="expression" dxfId="242" priority="43" stopIfTrue="1">
      <formula>OR($C8&lt;-30,AND($C8=$Y8,$B8=$Y8))</formula>
    </cfRule>
  </conditionalFormatting>
  <conditionalFormatting sqref="AW15:AY15">
    <cfRule type="cellIs" dxfId="241" priority="2" stopIfTrue="1" operator="lessThanOrEqual">
      <formula>0</formula>
    </cfRule>
  </conditionalFormatting>
  <conditionalFormatting sqref="AW15:AY15">
    <cfRule type="cellIs" dxfId="24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5" t="s">
        <v>66</v>
      </c>
      <c r="D1" s="266"/>
      <c r="E1" s="266"/>
      <c r="F1" s="266"/>
      <c r="G1" s="266"/>
      <c r="H1" s="266"/>
      <c r="I1" s="266"/>
      <c r="J1" s="266"/>
      <c r="K1" s="266"/>
      <c r="L1" s="266"/>
      <c r="M1" s="266"/>
      <c r="N1" s="267"/>
      <c r="O1" s="16"/>
      <c r="P1" s="7"/>
      <c r="Q1" s="57" t="s">
        <v>21</v>
      </c>
    </row>
    <row r="2" spans="1:54" ht="18" customHeight="1" x14ac:dyDescent="0.2">
      <c r="B2" s="8" t="s">
        <v>3</v>
      </c>
      <c r="C2" s="265" t="s">
        <v>36</v>
      </c>
      <c r="D2" s="266"/>
      <c r="E2" s="266"/>
      <c r="F2" s="266"/>
      <c r="G2" s="266"/>
      <c r="H2" s="266"/>
      <c r="I2" s="266"/>
      <c r="J2" s="266"/>
      <c r="K2" s="266"/>
      <c r="L2" s="266"/>
      <c r="M2" s="266"/>
      <c r="N2" s="267"/>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1</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73</v>
      </c>
    </row>
    <row r="8" spans="1:54" ht="12" customHeight="1" thickTop="1" x14ac:dyDescent="0.15">
      <c r="A8" s="5">
        <f t="shared" ref="A8:A71" si="0">IF(I8="A",25,IF(I8="B",25,IF(I8="C",25,IF(I8="D",15,IF(I8="E",10,0)))))</f>
        <v>0</v>
      </c>
      <c r="B8" s="5">
        <f t="shared" ref="B8:B71" si="1">IF(G8="I",20,IF(G8="II",20,IF(G8="III",20,IF(G8="IV",20,IF(G8="V",20,0)))))</f>
        <v>0</v>
      </c>
      <c r="C8" s="14">
        <f>C5</f>
        <v>70</v>
      </c>
      <c r="F8" s="258">
        <f>VLOOKUP(C8,Blad1!$A:$F,6,0)</f>
        <v>230</v>
      </c>
      <c r="G8" s="65" t="str">
        <f>IF(C8=42,"I",IF(C8=35,"II",IF(C8=30,"III",IF(C8=23,"IV",IF(C8=-20,"V","")))))</f>
        <v/>
      </c>
      <c r="H8" s="4" t="str">
        <f>IF(G8="I",$K8,IF(G8="II",$K8-SUM(H7:H$8),IF(G8="III",$K8-SUM(H7:H$8),IF(G8="IV",$K8-SUM(H7:H$8),IF(G8="V",1-SUM(H7:H$8)," ")))))</f>
        <v xml:space="preserve"> </v>
      </c>
      <c r="I8" s="66" t="str">
        <f>IF(C8=43,"A",IF(C8=34,"B",IF(C8=24,"C",IF(C8=16,"D",IF(C8=-20,"E","")))))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258">
        <f>VLOOKUP(C9,Blad1!$A:$F,6,0)</f>
        <v>230</v>
      </c>
      <c r="G9" s="65" t="str">
        <f t="shared" ref="G9:G72" si="17">IF(C9=42,"I",IF(C9=35,"II",IF(C9=30,"III",IF(C9=23,"IV",IF(C9=-20,"V","")))))</f>
        <v/>
      </c>
      <c r="H9" s="4" t="str">
        <f>IF(G9="I",$K9,IF(G9="II",$K9-SUM(H8:H$8),IF(G9="III",$K9-SUM(H8:H$8),IF(G9="IV",$K9-SUM(H8:H$8),IF(G9="V",1-SUM(H8:H$8)," ")))))</f>
        <v xml:space="preserve"> </v>
      </c>
      <c r="I9" s="66" t="str">
        <f t="shared" ref="I9:I72" si="18">IF(C9=43,"A",IF(C9=34,"B",IF(C9=24,"C",IF(C9=16,"D",IF(C9=-20,"E","")))))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258">
        <f>VLOOKUP(C10,Blad1!$A:$F,6,0)</f>
        <v>230</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230</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42</v>
      </c>
      <c r="AT10" s="114">
        <f>AU10*AT$14</f>
        <v>0</v>
      </c>
      <c r="AU10" s="115">
        <f>AV10</f>
        <v>0</v>
      </c>
      <c r="AV10" s="118">
        <f>IF($U3=0,0,VLOOKUP("I",$G:$S,5,FALSE))</f>
        <v>0</v>
      </c>
    </row>
    <row r="11" spans="1:54" ht="12" customHeight="1" x14ac:dyDescent="0.15">
      <c r="A11" s="5">
        <f t="shared" si="0"/>
        <v>0</v>
      </c>
      <c r="B11" s="5">
        <f t="shared" si="1"/>
        <v>0</v>
      </c>
      <c r="C11" s="14">
        <f t="shared" si="16"/>
        <v>67</v>
      </c>
      <c r="E11" s="56"/>
      <c r="F11" s="258">
        <f>VLOOKUP(C11,Blad1!$A:$F,6,0)</f>
        <v>230</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230</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23</v>
      </c>
      <c r="AT11" s="114">
        <f>AU11*AT$14</f>
        <v>0</v>
      </c>
      <c r="AU11" s="115">
        <f>AV11-AV10</f>
        <v>0</v>
      </c>
      <c r="AV11" s="118">
        <f>IF($U4=0,0,VLOOKUP("IV",$G:$S,5,FALSE))</f>
        <v>0</v>
      </c>
    </row>
    <row r="12" spans="1:54" ht="12" customHeight="1" x14ac:dyDescent="0.15">
      <c r="A12" s="5">
        <f t="shared" si="0"/>
        <v>0</v>
      </c>
      <c r="B12" s="5">
        <f t="shared" si="1"/>
        <v>0</v>
      </c>
      <c r="C12" s="14">
        <f t="shared" si="16"/>
        <v>66</v>
      </c>
      <c r="E12" s="56"/>
      <c r="F12" s="258">
        <f>VLOOKUP(C12,Blad1!$A:$F,6,0)</f>
        <v>230</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230</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-20</v>
      </c>
      <c r="AT12" s="114">
        <f>AU12*AT$14</f>
        <v>0</v>
      </c>
      <c r="AU12" s="115">
        <f>AV12-AV11</f>
        <v>0</v>
      </c>
      <c r="AV12" s="118">
        <f>IF($U5=0,0,VLOOKUP("V",$G:$S,5,FALSE))</f>
        <v>0</v>
      </c>
    </row>
    <row r="13" spans="1:54" ht="12" customHeight="1" x14ac:dyDescent="0.15">
      <c r="A13" s="5">
        <f t="shared" si="0"/>
        <v>0</v>
      </c>
      <c r="B13" s="5">
        <f t="shared" si="1"/>
        <v>0</v>
      </c>
      <c r="C13" s="14">
        <f t="shared" si="16"/>
        <v>65</v>
      </c>
      <c r="E13" s="56"/>
      <c r="F13" s="258">
        <f>VLOOKUP(C13,Blad1!$A:$F,6,0)</f>
        <v>230</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230</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258">
        <f>VLOOKUP(C14,Blad1!$A:$F,6,0)</f>
        <v>230</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230</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258">
        <f>VLOOKUP(C15,Blad1!$A:$F,6,0)</f>
        <v>230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230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258">
        <f>VLOOKUP(C16,Blad1!$A:$F,6,0)</f>
        <v>230</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230</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61</v>
      </c>
      <c r="F17" s="258">
        <f>VLOOKUP(C17,Blad1!$A:$F,6,0)</f>
        <v>230</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230</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258">
        <f>VLOOKUP(C18,Blad1!$A:$F,6,0)</f>
        <v>230</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230</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258">
        <f>VLOOKUP(C19,Blad1!$A:$F,6,0)</f>
        <v>230</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230</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258">
        <f>VLOOKUP(C20,Blad1!$A:$F,6,0)</f>
        <v>230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230</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258">
        <f>VLOOKUP(C21,Blad1!$A:$F,6,0)</f>
        <v>230</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230</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56</v>
      </c>
      <c r="E22" s="56"/>
      <c r="F22" s="258">
        <f>VLOOKUP(C22,Blad1!$A:$F,6,0)</f>
        <v>230</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230</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55</v>
      </c>
      <c r="E23" s="56"/>
      <c r="F23" s="258">
        <f>VLOOKUP(C23,Blad1!$A:$F,6,0)</f>
        <v>223.33333333333334</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223.33333333333334</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258">
        <f>VLOOKUP(C24,Blad1!$A:$F,6,0)</f>
        <v>222.22222222222223</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222.22222222222223</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258">
        <f>VLOOKUP(C25,Blad1!$A:$F,6,0)</f>
        <v>221.11111111111111</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221.11111111111111</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258">
        <f>VLOOKUP(C26,Blad1!$A:$F,6,0)</f>
        <v>220</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220</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258">
        <f>VLOOKUP(C27,Blad1!$A:$F,6,0)</f>
        <v>218.88888888888889</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218.88888888888889</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258">
        <f>VLOOKUP(C28,Blad1!$A:$F,6,0)</f>
        <v>217.77777777777777</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217.77777777777777</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258">
        <f>VLOOKUP(C29,Blad1!$A:$F,6,0)</f>
        <v>216.66666666666666</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216.66666666666666</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48</v>
      </c>
      <c r="E30" s="56"/>
      <c r="F30" s="258">
        <f>VLOOKUP(C30,Blad1!$A:$F,6,0)</f>
        <v>220</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220</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258">
        <f>VLOOKUP(C31,Blad1!$A:$F,6,0)</f>
        <v>219</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219</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258">
        <f>VLOOKUP(C32,Blad1!$A:$F,6,0)</f>
        <v>218</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218</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0</v>
      </c>
      <c r="B33" s="5">
        <f t="shared" si="1"/>
        <v>0</v>
      </c>
      <c r="C33" s="14">
        <f t="shared" si="16"/>
        <v>45</v>
      </c>
      <c r="F33" s="258">
        <f>VLOOKUP(C33,Blad1!$A:$F,6,0)</f>
        <v>217</v>
      </c>
      <c r="G33" s="65" t="str">
        <f t="shared" si="17"/>
        <v/>
      </c>
      <c r="H33" s="4" t="str">
        <f>IF(G33="I",$K33,IF(G33="II",$K33-SUM(H$8:H32),IF(G33="III",$K33-SUM(H$8:H32),IF(G33="IV",$K33-SUM(H$8:H32),IF(G33="V",1-SUM(H$8:H32)," ")))))</f>
        <v xml:space="preserve"> </v>
      </c>
      <c r="I33" s="66" t="str">
        <f t="shared" si="18"/>
        <v/>
      </c>
      <c r="J33" s="43" t="str">
        <f>IF(I33="A",$K33,IF(I33="B",$K33-SUM(J$8:J32),IF(I33="C",$K33-SUM(J$8:J32),IF(I33="D",$K33-SUM(J$8:J32),IF(I33="E",1-SUM(J$8:J32)," ")))))</f>
        <v xml:space="preserve"> </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217</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8" t="e">
        <f>VLOOKUP(AQ32,L8:Q275,6,FALSE)</f>
        <v>#N/A</v>
      </c>
      <c r="AR33" s="269"/>
      <c r="AS33" s="269"/>
      <c r="AT33" s="269"/>
      <c r="AU33" s="269"/>
      <c r="AV33" s="269"/>
      <c r="AW33" s="269"/>
      <c r="AX33" s="269"/>
      <c r="AY33" s="269"/>
      <c r="AZ33" s="269"/>
      <c r="BA33" s="269"/>
      <c r="BB33" s="270"/>
    </row>
    <row r="34" spans="1:54" ht="12" customHeight="1" x14ac:dyDescent="0.15">
      <c r="A34" s="5">
        <f t="shared" si="0"/>
        <v>0</v>
      </c>
      <c r="B34" s="5">
        <f t="shared" si="1"/>
        <v>0</v>
      </c>
      <c r="C34" s="14">
        <f t="shared" si="16"/>
        <v>44</v>
      </c>
      <c r="F34" s="258">
        <f>VLOOKUP(C34,Blad1!$A:$F,6,0)</f>
        <v>216</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216</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25</v>
      </c>
      <c r="B35" s="5">
        <f t="shared" si="1"/>
        <v>0</v>
      </c>
      <c r="C35" s="14">
        <f t="shared" si="16"/>
        <v>43</v>
      </c>
      <c r="F35" s="258">
        <f>VLOOKUP(C35,Blad1!$A:$F,6,0)</f>
        <v>215</v>
      </c>
      <c r="G35" s="65" t="str">
        <f t="shared" si="17"/>
        <v/>
      </c>
      <c r="H35" s="4" t="str">
        <f>IF(G35="I",$K35,IF(G35="II",$K35-SUM(H$8:H34),IF(G35="III",$K35-SUM(H$8:H34),IF(G35="IV",$K35-SUM(H$8:H34),IF(G35="V",1-SUM(H$8:H34)," ")))))</f>
        <v xml:space="preserve"> </v>
      </c>
      <c r="I35" s="66" t="str">
        <f t="shared" si="18"/>
        <v>A</v>
      </c>
      <c r="J35" s="43">
        <f>IF(I35="A",$K35,IF(I35="B",$K35-SUM(J$8:J34),IF(I35="C",$K35-SUM(J$8:J34),IF(I35="D",$K35-SUM(J$8:J34),IF(I35="E",1-SUM(J$8:J34)," ")))))</f>
        <v>0</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215</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1" t="e">
        <f>VLOOKUP(AQ34,L8:Q275,6,FALSE)</f>
        <v>#N/A</v>
      </c>
      <c r="AR35" s="272"/>
      <c r="AS35" s="272"/>
      <c r="AT35" s="272"/>
      <c r="AU35" s="272"/>
      <c r="AV35" s="272"/>
      <c r="AW35" s="272"/>
      <c r="AX35" s="272"/>
      <c r="AY35" s="272"/>
      <c r="AZ35" s="272"/>
      <c r="BA35" s="272"/>
      <c r="BB35" s="273"/>
    </row>
    <row r="36" spans="1:54" ht="12" customHeight="1" x14ac:dyDescent="0.15">
      <c r="A36" s="5">
        <f t="shared" si="0"/>
        <v>0</v>
      </c>
      <c r="B36" s="5">
        <f t="shared" si="1"/>
        <v>20</v>
      </c>
      <c r="C36" s="14">
        <f t="shared" si="16"/>
        <v>42</v>
      </c>
      <c r="F36" s="258">
        <f>VLOOKUP(C36,Blad1!$A:$F,6,0)</f>
        <v>213</v>
      </c>
      <c r="G36" s="65" t="str">
        <f t="shared" si="17"/>
        <v>I</v>
      </c>
      <c r="H36" s="4">
        <f>IF(G36="I",$K36,IF(G36="II",$K36-SUM(H$8:H35),IF(G36="III",$K36-SUM(H$8:H35),IF(G36="IV",$K36-SUM(H$8:H35),IF(G36="V",1-SUM(H$8:H35)," ")))))</f>
        <v>0</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213</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258">
        <f>VLOOKUP(C37,Blad1!$A:$F,6,0)</f>
        <v>212</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212</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2" t="e">
        <f>VLOOKUP(AQ36,L8:T275,6,FALSE)</f>
        <v>#N/A</v>
      </c>
      <c r="AR37" s="263"/>
      <c r="AS37" s="263"/>
      <c r="AT37" s="263"/>
      <c r="AU37" s="263"/>
      <c r="AV37" s="263"/>
      <c r="AW37" s="263"/>
      <c r="AX37" s="263"/>
      <c r="AY37" s="263"/>
      <c r="AZ37" s="263"/>
      <c r="BA37" s="263"/>
      <c r="BB37" s="264"/>
    </row>
    <row r="38" spans="1:54" ht="12" customHeight="1" thickTop="1" x14ac:dyDescent="0.15">
      <c r="A38" s="5">
        <f t="shared" si="0"/>
        <v>0</v>
      </c>
      <c r="B38" s="5">
        <f t="shared" si="1"/>
        <v>0</v>
      </c>
      <c r="C38" s="14">
        <f t="shared" si="16"/>
        <v>40</v>
      </c>
      <c r="F38" s="258">
        <f>VLOOKUP(C38,Blad1!$A:$F,6,0)</f>
        <v>211</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211</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258">
        <f>VLOOKUP(C39,Blad1!$A:$F,6,0)</f>
        <v>209</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209</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258">
        <f>VLOOKUP(C40,Blad1!$A:$F,6,0)</f>
        <v>208</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208</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37</v>
      </c>
      <c r="F41" s="258">
        <f>VLOOKUP(C41,Blad1!$A:$F,6,0)</f>
        <v>206</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206</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258">
        <f>VLOOKUP(C42,Blad1!$A:$F,6,0)</f>
        <v>205</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205</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0</v>
      </c>
      <c r="B43" s="5">
        <f t="shared" si="1"/>
        <v>20</v>
      </c>
      <c r="C43" s="14">
        <f t="shared" si="16"/>
        <v>35</v>
      </c>
      <c r="F43" s="258">
        <f>VLOOKUP(C43,Blad1!$A:$F,6,0)</f>
        <v>204</v>
      </c>
      <c r="G43" s="65" t="str">
        <f t="shared" si="17"/>
        <v>II</v>
      </c>
      <c r="H43" s="4">
        <f>IF(G43="I",$K43,IF(G43="II",$K43-SUM(H$8:H42),IF(G43="III",$K43-SUM(H$8:H42),IF(G43="IV",$K43-SUM(H$8:H42),IF(G43="V",1-SUM(H$8:H42)," ")))))</f>
        <v>0</v>
      </c>
      <c r="I43" s="66" t="str">
        <f t="shared" si="18"/>
        <v/>
      </c>
      <c r="J43" s="43" t="str">
        <f>IF(I43="A",$K43,IF(I43="B",$K43-SUM(J$8:J42),IF(I43="C",$K43-SUM(J$8:J42),IF(I43="D",$K43-SUM(J$8:J42),IF(I43="E",1-SUM(J$8:J42)," ")))))</f>
        <v xml:space="preserve"> </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204</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25</v>
      </c>
      <c r="B44" s="5">
        <f t="shared" si="1"/>
        <v>0</v>
      </c>
      <c r="C44" s="14">
        <f t="shared" si="16"/>
        <v>34</v>
      </c>
      <c r="F44" s="258">
        <f>VLOOKUP(C44,Blad1!$A:$F,6,0)</f>
        <v>203</v>
      </c>
      <c r="G44" s="65" t="str">
        <f t="shared" si="17"/>
        <v/>
      </c>
      <c r="H44" s="4" t="str">
        <f>IF(G44="I",$K44,IF(G44="II",$K44-SUM(H$8:H43),IF(G44="III",$K44-SUM(H$8:H43),IF(G44="IV",$K44-SUM(H$8:H43),IF(G44="V",1-SUM(H$8:H43)," ")))))</f>
        <v xml:space="preserve"> </v>
      </c>
      <c r="I44" s="66" t="str">
        <f t="shared" si="18"/>
        <v>B</v>
      </c>
      <c r="J44" s="43">
        <f>IF(I44="A",$K44,IF(I44="B",$K44-SUM(J$8:J43),IF(I44="C",$K44-SUM(J$8:J43),IF(I44="D",$K44-SUM(J$8:J43),IF(I44="E",1-SUM(J$8:J43)," ")))))</f>
        <v>0</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203</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258">
        <f>VLOOKUP(C45,Blad1!$A:$F,6,0)</f>
        <v>201</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201</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32</v>
      </c>
      <c r="F46" s="258">
        <f>VLOOKUP(C46,Blad1!$A:$F,6,0)</f>
        <v>200</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200</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258">
        <f>VLOOKUP(C47,Blad1!$A:$F,6,0)</f>
        <v>198</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198</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20</v>
      </c>
      <c r="C48" s="14">
        <f t="shared" si="16"/>
        <v>30</v>
      </c>
      <c r="F48" s="258">
        <f>VLOOKUP(C48,Blad1!$A:$F,6,0)</f>
        <v>196</v>
      </c>
      <c r="G48" s="65" t="str">
        <f t="shared" si="17"/>
        <v>III</v>
      </c>
      <c r="H48" s="4">
        <f>IF(G48="I",$K48,IF(G48="II",$K48-SUM(H$8:H47),IF(G48="III",$K48-SUM(H$8:H47),IF(G48="IV",$K48-SUM(H$8:H47),IF(G48="V",1-SUM(H$8:H47)," ")))))</f>
        <v>0</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196</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29</v>
      </c>
      <c r="F49" s="258">
        <f>VLOOKUP(C49,Blad1!$A:$F,6,0)</f>
        <v>195</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195</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258">
        <f>VLOOKUP(C50,Blad1!$A:$F,6,0)</f>
        <v>194</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194</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258">
        <f>VLOOKUP(C51,Blad1!$A:$F,6,0)</f>
        <v>192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192</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26</v>
      </c>
      <c r="F52" s="258">
        <f>VLOOKUP(C52,Blad1!$A:$F,6,0)</f>
        <v>191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191</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258">
        <f>VLOOKUP(C53,Blad1!$A:$F,6,0)</f>
        <v>190</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190</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25</v>
      </c>
      <c r="B54" s="5">
        <f t="shared" si="1"/>
        <v>0</v>
      </c>
      <c r="C54" s="14">
        <f t="shared" si="16"/>
        <v>24</v>
      </c>
      <c r="F54" s="258">
        <f>VLOOKUP(C54,Blad1!$A:$F,6,0)</f>
        <v>188</v>
      </c>
      <c r="G54" s="65" t="str">
        <f t="shared" si="17"/>
        <v/>
      </c>
      <c r="H54" s="4" t="str">
        <f>IF(G54="I",$K54,IF(G54="II",$K54-SUM(H$8:H53),IF(G54="III",$K54-SUM(H$8:H53),IF(G54="IV",$K54-SUM(H$8:H53),IF(G54="V",1-SUM(H$8:H53)," ")))))</f>
        <v xml:space="preserve"> </v>
      </c>
      <c r="I54" s="66" t="str">
        <f t="shared" si="18"/>
        <v>C</v>
      </c>
      <c r="J54" s="43">
        <f>IF(I54="A",$K54,IF(I54="B",$K54-SUM(J$8:J53),IF(I54="C",$K54-SUM(J$8:J53),IF(I54="D",$K54-SUM(J$8:J53),IF(I54="E",1-SUM(J$8:J53)," ")))))</f>
        <v>0</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188</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20</v>
      </c>
      <c r="C55" s="14">
        <f t="shared" si="16"/>
        <v>23</v>
      </c>
      <c r="F55" s="258">
        <f>VLOOKUP(C55,Blad1!$A:$F,6,0)</f>
        <v>187</v>
      </c>
      <c r="G55" s="65" t="str">
        <f t="shared" si="17"/>
        <v>IV</v>
      </c>
      <c r="H55" s="4">
        <f>IF(G55="I",$K55,IF(G55="II",$K55-SUM(H$8:H54),IF(G55="III",$K55-SUM(H$8:H54),IF(G55="IV",$K55-SUM(H$8:H54),IF(G55="V",1-SUM(H$8:H54)," ")))))</f>
        <v>0</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187</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258">
        <f>VLOOKUP(C56,Blad1!$A:$F,6,0)</f>
        <v>186</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186</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258">
        <f>VLOOKUP(C57,Blad1!$A:$F,6,0)</f>
        <v>184</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184</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258">
        <f>VLOOKUP(C58,Blad1!$A:$F,6,0)</f>
        <v>183</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183</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258">
        <f>VLOOKUP(C59,Blad1!$A:$F,6,0)</f>
        <v>182</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182</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258">
        <f>VLOOKUP(C60,Blad1!$A:$F,6,0)</f>
        <v>180</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180</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258">
        <f>VLOOKUP(C61,Blad1!$A:$F,6,0)</f>
        <v>179</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179</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15</v>
      </c>
      <c r="B62" s="5">
        <f t="shared" si="1"/>
        <v>0</v>
      </c>
      <c r="C62" s="14">
        <f t="shared" si="16"/>
        <v>16</v>
      </c>
      <c r="F62" s="258">
        <f>VLOOKUP(C62,Blad1!$A:$F,6,0)</f>
        <v>178</v>
      </c>
      <c r="G62" s="65" t="str">
        <f t="shared" si="17"/>
        <v/>
      </c>
      <c r="H62" s="4" t="str">
        <f>IF(G62="I",$K62,IF(G62="II",$K62-SUM(H$8:H61),IF(G62="III",$K62-SUM(H$8:H61),IF(G62="IV",$K62-SUM(H$8:H61),IF(G62="V",1-SUM(H$8:H61)," ")))))</f>
        <v xml:space="preserve"> </v>
      </c>
      <c r="I62" s="66" t="str">
        <f t="shared" si="18"/>
        <v>D</v>
      </c>
      <c r="J62" s="43">
        <f>IF(I62="A",$K62,IF(I62="B",$K62-SUM(J$8:J61),IF(I62="C",$K62-SUM(J$8:J61),IF(I62="D",$K62-SUM(J$8:J61),IF(I62="E",1-SUM(J$8:J61)," ")))))</f>
        <v>0</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178</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8">
        <f>VLOOKUP(C63,Blad1!$A:$F,6,0)</f>
        <v>176</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176</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258">
        <f>VLOOKUP(C64,Blad1!$A:$F,6,0)</f>
        <v>175</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175</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13</v>
      </c>
      <c r="F65" s="258">
        <f>VLOOKUP(C65,Blad1!$A:$F,6,0)</f>
        <v>173</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173</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258">
        <f>VLOOKUP(C66,Blad1!$A:$F,6,0)</f>
        <v>172</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172</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258">
        <f>VLOOKUP(C67,Blad1!$A:$F,6,0)</f>
        <v>170</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170</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258">
        <f>VLOOKUP(C68,Blad1!$A:$F,6,0)</f>
        <v>169</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169</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258">
        <f>VLOOKUP(C69,Blad1!$A:$F,6,0)</f>
        <v>168</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168</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258">
        <f>VLOOKUP(C70,Blad1!$A:$F,6,0)</f>
        <v>167</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167</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258">
        <f>VLOOKUP(C71,Blad1!$A:$F,6,0)</f>
        <v>166</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166</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258">
        <f>VLOOKUP(C72,Blad1!$A:$F,6,0)</f>
        <v>165</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165</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5</v>
      </c>
      <c r="F73" s="258">
        <f>VLOOKUP(C73,Blad1!$A:$F,6,0)</f>
        <v>164</v>
      </c>
      <c r="G73" s="65" t="str">
        <f t="shared" ref="G73:G136" si="41">IF(C73=42,"I",IF(C73=35,"II",IF(C73=30,"III",IF(C73=23,"IV",IF(C73=-20,"V","")))))</f>
        <v/>
      </c>
      <c r="H73" s="4" t="str">
        <f>IF(G73="I",$K73,IF(G73="II",$K73-SUM(H$8:H72),IF(G73="III",$K73-SUM(H$8:H72),IF(G73="IV",$K73-SUM(H$8:H72),IF(G73="V",1-SUM(H$8:H72)," ")))))</f>
        <v xml:space="preserve"> </v>
      </c>
      <c r="I73" s="66" t="str">
        <f t="shared" ref="I73:I125" si="42">IF(C73=43,"A",IF(C73=34,"B",IF(C73=24,"C",IF(C73=16,"D",IF(C73=-20,"E","")))))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164</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258">
        <f>VLOOKUP(C74,Blad1!$A:$F,6,0)</f>
        <v>163</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163</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258">
        <f>VLOOKUP(C75,Blad1!$A:$F,6,0)</f>
        <v>162</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162</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258">
        <f>VLOOKUP(C76,Blad1!$A:$F,6,0)</f>
        <v>161</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161</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258">
        <f>VLOOKUP(C77,Blad1!$A:$F,6,0)</f>
        <v>160</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160</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258">
        <f>VLOOKUP(C78,Blad1!$A:$F,6,0)</f>
        <v>158</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158</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258">
        <f>VLOOKUP(C79,Blad1!$A:$F,6,0)</f>
        <v>157</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157</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258">
        <f>VLOOKUP(C80,Blad1!$A:$F,6,0)</f>
        <v>156</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156</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258">
        <f>VLOOKUP(C81,Blad1!$A:$F,6,0)</f>
        <v>155</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155</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258">
        <f>VLOOKUP(C82,Blad1!$A:$F,6,0)</f>
        <v>154</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154</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258">
        <f>VLOOKUP(C83,Blad1!$A:$F,6,0)</f>
        <v>153</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153</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258">
        <f>VLOOKUP(C84,Blad1!$A:$F,6,0)</f>
        <v>152</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152</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258">
        <f>VLOOKUP(C85,Blad1!$A:$F,6,0)</f>
        <v>151</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151</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258">
        <f>VLOOKUP(C86,Blad1!$A:$F,6,0)</f>
        <v>150</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150</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258">
        <f>VLOOKUP(C87,Blad1!$A:$F,6,0)</f>
        <v>149</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149</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258">
        <f>VLOOKUP(C88,Blad1!$A:$F,6,0)</f>
        <v>148</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148</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258">
        <f>VLOOKUP(C89,Blad1!$A:$F,6,0)</f>
        <v>147</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147</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258">
        <f>VLOOKUP(C90,Blad1!$A:$F,6,0)</f>
        <v>146</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146</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258">
        <f>VLOOKUP(C91,Blad1!$A:$F,6,0)</f>
        <v>145</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145</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258">
        <f>VLOOKUP(C92,Blad1!$A:$F,6,0)</f>
        <v>144</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144</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258">
        <f>VLOOKUP(C93,Blad1!$A:$F,6,0)</f>
        <v>143</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143</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258">
        <f>VLOOKUP(C94,Blad1!$A:$F,6,0)</f>
        <v>142</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142</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258">
        <f>VLOOKUP(C95,Blad1!$A:$F,6,0)</f>
        <v>141</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141</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258">
        <f>VLOOKUP(C96,Blad1!$A:$F,6,0)</f>
        <v>140</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140</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258">
        <f>VLOOKUP(C97,Blad1!$A:$F,6,0)</f>
        <v>139</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139</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10</v>
      </c>
      <c r="B98" s="5">
        <f t="shared" si="25"/>
        <v>20</v>
      </c>
      <c r="C98" s="14">
        <f t="shared" si="40"/>
        <v>-20</v>
      </c>
      <c r="F98" s="258">
        <f>VLOOKUP(C98,Blad1!$A:$F,6,0)</f>
        <v>138</v>
      </c>
      <c r="G98" s="65" t="str">
        <f t="shared" si="41"/>
        <v>V</v>
      </c>
      <c r="H98" s="4">
        <f>IF(G98="I",$K98,IF(G98="II",$K98-SUM(H$8:H97),IF(G98="III",$K98-SUM(H$8:H97),IF(G98="IV",$K98-SUM(H$8:H97),IF(G98="V",1-SUM(H$8:H97)," ")))))</f>
        <v>1</v>
      </c>
      <c r="I98" s="66" t="str">
        <f t="shared" si="42"/>
        <v>E</v>
      </c>
      <c r="J98" s="43">
        <f>IF(I98="A",$K98,IF(I98="B",$K98-SUM(J$8:J97),IF(I98="C",$K98-SUM(J$8:J97),IF(I98="D",$K98-SUM(J$8:J97),IF(I98="E",1-SUM(J$8:J97)," ")))))</f>
        <v>1</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138</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258">
        <f>VLOOKUP(C99,Blad1!$A:$F,6,0)</f>
        <v>137</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137</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258">
        <f>VLOOKUP(C100,Blad1!$A:$F,6,0)</f>
        <v>136</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136</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258">
        <f>VLOOKUP(C101,Blad1!$A:$F,6,0)</f>
        <v>135</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135</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258">
        <f>VLOOKUP(C102,Blad1!$A:$F,6,0)</f>
        <v>134</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134</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258">
        <f>VLOOKUP(C103,Blad1!$A:$F,6,0)</f>
        <v>133</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133</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258">
        <f>VLOOKUP(C104,Blad1!$A:$F,6,0)</f>
        <v>132</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132</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258">
        <f>VLOOKUP(C105,Blad1!$A:$F,6,0)</f>
        <v>131</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131</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258">
        <f>VLOOKUP(C106,Blad1!$A:$F,6,0)</f>
        <v>130</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130</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258">
        <f>VLOOKUP(C107,Blad1!$A:$F,6,0)</f>
        <v>129</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129</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-30</v>
      </c>
      <c r="F108" s="258">
        <f>VLOOKUP(C108,Blad1!$A:$F,6,0)</f>
        <v>128</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128</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258">
        <f>VLOOKUP(C109,Blad1!$A:$F,6,0)</f>
        <v>127</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127</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258">
        <f>VLOOKUP(C110,Blad1!$A:$F,6,0)</f>
        <v>126</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126</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258">
        <f>VLOOKUP(C111,Blad1!$A:$F,6,0)</f>
        <v>125</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125</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258">
        <f>VLOOKUP(C112,Blad1!$A:$F,6,0)</f>
        <v>124</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124</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258">
        <f>VLOOKUP(C113,Blad1!$A:$F,6,0)</f>
        <v>123</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123</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258">
        <f>VLOOKUP(C114,Blad1!$A:$F,6,0)</f>
        <v>122</v>
      </c>
      <c r="G114" s="65" t="str">
        <f t="shared" si="41"/>
        <v/>
      </c>
      <c r="H114" s="4" t="str">
        <f>IF(G114="I",$K114,IF(G114="II",$K114-SUM(H$8:H113),IF(G114="III",$K114-SUM(H$8:H113),IF(G114="IV",$K114-SUM(H$8:H113),IF(G114="V",1-SUM(H$8:H113)," ")))))</f>
        <v xml:space="preserve"> </v>
      </c>
      <c r="I114" s="66" t="str">
        <f t="shared" si="42"/>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122</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258">
        <f>VLOOKUP(C115,Blad1!$A:$F,6,0)</f>
        <v>121</v>
      </c>
      <c r="G115" s="65" t="str">
        <f t="shared" si="41"/>
        <v/>
      </c>
      <c r="H115" s="4" t="str">
        <f>IF(G115="I",$K115,IF(G115="II",$K115-SUM(H$8:H114),IF(G115="III",$K115-SUM(H$8:H114),IF(G115="IV",$K115-SUM(H$8:H114),IF(G115="V",1-SUM(H$8:H114)," ")))))</f>
        <v xml:space="preserve"> </v>
      </c>
      <c r="I115" s="66" t="str">
        <f t="shared" si="42"/>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121</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258">
        <f>VLOOKUP(C116,Blad1!$A:$F,6,0)</f>
        <v>120</v>
      </c>
      <c r="G116" s="65" t="str">
        <f t="shared" si="41"/>
        <v/>
      </c>
      <c r="H116" s="4" t="str">
        <f>IF(G116="I",$K116,IF(G116="II",$K116-SUM(H$8:H115),IF(G116="III",$K116-SUM(H$8:H115),IF(G116="IV",$K116-SUM(H$8:H115),IF(G116="V",1-SUM(H$8:H115)," ")))))</f>
        <v xml:space="preserve"> </v>
      </c>
      <c r="I116" s="66" t="str">
        <f t="shared" si="42"/>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120</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258">
        <f>VLOOKUP(C117,Blad1!$A:$F,6,0)</f>
        <v>119</v>
      </c>
      <c r="G117" s="65" t="str">
        <f t="shared" si="41"/>
        <v/>
      </c>
      <c r="H117" s="4" t="str">
        <f>IF(G117="I",$K117,IF(G117="II",$K117-SUM(H$8:H116),IF(G117="III",$K117-SUM(H$8:H116),IF(G117="IV",$K117-SUM(H$8:H116),IF(G117="V",1-SUM(H$8:H116)," ")))))</f>
        <v xml:space="preserve"> </v>
      </c>
      <c r="I117" s="66" t="str">
        <f t="shared" si="42"/>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119</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258">
        <f>VLOOKUP(C118,Blad1!$A:$F,6,0)</f>
        <v>118</v>
      </c>
      <c r="G118" s="65" t="str">
        <f t="shared" si="41"/>
        <v/>
      </c>
      <c r="H118" s="4" t="str">
        <f>IF(G118="I",$K118,IF(G118="II",$K118-SUM(H$8:H117),IF(G118="III",$K118-SUM(H$8:H117),IF(G118="IV",$K118-SUM(H$8:H117),IF(G118="V",1-SUM(H$8:H117)," ")))))</f>
        <v xml:space="preserve"> </v>
      </c>
      <c r="I118" s="66" t="str">
        <f t="shared" si="42"/>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118</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258">
        <f>VLOOKUP(C119,Blad1!$A:$C,3,0)</f>
        <v>140</v>
      </c>
      <c r="G119" s="65" t="str">
        <f t="shared" si="41"/>
        <v/>
      </c>
      <c r="H119" s="4" t="str">
        <f>IF(G119="I",$K119,IF(G119="II",$K119-SUM(H$8:H118),IF(G119="III",$K119-SUM(H$8:H118),IF(G119="IV",$K119-SUM(H$8:H118),IF(G119="V",1-SUM(H$8:H118)," ")))))</f>
        <v xml:space="preserve"> </v>
      </c>
      <c r="I119" s="66" t="str">
        <f t="shared" si="42"/>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140</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258">
        <f>VLOOKUP(C120,Blad1!$A:$C,3,0)</f>
        <v>139</v>
      </c>
      <c r="G120" s="65" t="str">
        <f t="shared" si="41"/>
        <v/>
      </c>
      <c r="H120" s="4" t="str">
        <f>IF(G120="I",$K120,IF(G120="II",$K120-SUM(H$8:H119),IF(G120="III",$K120-SUM(H$8:H119),IF(G120="IV",$K120-SUM(H$8:H119),IF(G120="V",1-SUM(H$8:H119)," ")))))</f>
        <v xml:space="preserve"> </v>
      </c>
      <c r="I120" s="66" t="str">
        <f t="shared" si="42"/>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139</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258">
        <f>VLOOKUP(C121,Blad1!$A:$C,3,0)</f>
        <v>138</v>
      </c>
      <c r="G121" s="65" t="str">
        <f t="shared" si="41"/>
        <v/>
      </c>
      <c r="H121" s="4" t="str">
        <f>IF(G121="I",$K121,IF(G121="II",$K121-SUM(H$8:H120),IF(G121="III",$K121-SUM(H$8:H120),IF(G121="IV",$K121-SUM(H$8:H120),IF(G121="V",1-SUM(H$8:H120)," ")))))</f>
        <v xml:space="preserve"> </v>
      </c>
      <c r="I121" s="66" t="str">
        <f t="shared" si="42"/>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138</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258">
        <f>VLOOKUP(C122,Blad1!$A:$C,3,0)</f>
        <v>137</v>
      </c>
      <c r="G122" s="65" t="str">
        <f t="shared" si="41"/>
        <v/>
      </c>
      <c r="H122" s="4" t="str">
        <f>IF(G122="I",$K122,IF(G122="II",$K122-SUM(H$8:H121),IF(G122="III",$K122-SUM(H$8:H121),IF(G122="IV",$K122-SUM(H$8:H121),IF(G122="V",1-SUM(H$8:H121)," ")))))</f>
        <v xml:space="preserve"> </v>
      </c>
      <c r="I122" s="66" t="str">
        <f t="shared" si="42"/>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137</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258">
        <f>VLOOKUP(C123,Blad1!$A:$C,3,0)</f>
        <v>136</v>
      </c>
      <c r="G123" s="65" t="str">
        <f t="shared" si="41"/>
        <v/>
      </c>
      <c r="H123" s="4" t="str">
        <f>IF(G123="I",$K123,IF(G123="II",$K123-SUM(H$8:H122),IF(G123="III",$K123-SUM(H$8:H122),IF(G123="IV",$K123-SUM(H$8:H122),IF(G123="V",1-SUM(H$8:H122)," ")))))</f>
        <v xml:space="preserve"> </v>
      </c>
      <c r="I123" s="66" t="str">
        <f t="shared" si="42"/>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136</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258">
        <f>VLOOKUP(C124,Blad1!$A:$C,3,0)</f>
        <v>135</v>
      </c>
      <c r="G124" s="65" t="str">
        <f t="shared" si="41"/>
        <v/>
      </c>
      <c r="H124" s="4" t="str">
        <f>IF(G124="I",$K124,IF(G124="II",$K124-SUM(H$8:H123),IF(G124="III",$K124-SUM(H$8:H123),IF(G124="IV",$K124-SUM(H$8:H123),IF(G124="V",1-SUM(H$8:H123)," ")))))</f>
        <v xml:space="preserve"> </v>
      </c>
      <c r="I124" s="66" t="str">
        <f t="shared" si="42"/>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135</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258">
        <f>VLOOKUP(C125,Blad1!$A:$C,3,0)</f>
        <v>134</v>
      </c>
      <c r="G125" s="65" t="str">
        <f t="shared" si="41"/>
        <v/>
      </c>
      <c r="H125" s="4" t="str">
        <f>IF(G125="I",$K125,IF(G125="II",$K125-SUM(H$8:H124),IF(G125="III",$K125-SUM(H$8:H124),IF(G125="IV",$K125-SUM(H$8:H124),IF(G125="V",1-SUM(H$8:H124)," ")))))</f>
        <v xml:space="preserve"> </v>
      </c>
      <c r="I125" s="66" t="str">
        <f t="shared" si="42"/>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134</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258">
        <f>VLOOKUP(C126,Blad1!$A:$C,3,0)</f>
        <v>133</v>
      </c>
      <c r="G126" s="65" t="str">
        <f t="shared" si="41"/>
        <v/>
      </c>
      <c r="H126" s="4" t="str">
        <f>IF(G126="I",$K126,IF(G126="II",$K126-SUM(H$8:H125),IF(G126="III",$K126-SUM(H$8:H125),IF(G126="IV",$K126-SUM(H$8:H125),IF(G126="V",1-SUM(H$8:H125)," ")))))</f>
        <v xml:space="preserve"> </v>
      </c>
      <c r="I126" s="66" t="str">
        <f t="shared" ref="I126:I182" si="45">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133</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258">
        <f>VLOOKUP(C127,Blad1!$A:$C,3,0)</f>
        <v>132</v>
      </c>
      <c r="G127" s="65" t="str">
        <f t="shared" si="41"/>
        <v/>
      </c>
      <c r="H127" s="4" t="str">
        <f>IF(G127="I",$K127,IF(G127="II",$K127-SUM(H$8:H126),IF(G127="III",$K127-SUM(H$8:H126),IF(G127="IV",$K127-SUM(H$8:H126),IF(G127="V",1-SUM(H$8:H126)," ")))))</f>
        <v xml:space="preserve"> </v>
      </c>
      <c r="I127" s="66" t="str">
        <f t="shared" si="45"/>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132</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-50</v>
      </c>
      <c r="F128" s="258" t="e">
        <f>VLOOKUP(C128,Blad1!$A:$B,3,0)</f>
        <v>#REF!</v>
      </c>
      <c r="G128" s="65" t="str">
        <f t="shared" si="41"/>
        <v/>
      </c>
      <c r="H128" s="4" t="str">
        <f>IF(G128="I",$K128,IF(G128="II",$K128-SUM(H$8:H127),IF(G128="III",$K128-SUM(H$8:H127),IF(G128="IV",$K128-SUM(H$8:H127),IF(G128="V",1-SUM(H$8:H127)," ")))))</f>
        <v xml:space="preserve"> </v>
      </c>
      <c r="I128" s="66" t="str">
        <f t="shared" si="45"/>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258" t="e">
        <f>VLOOKUP(C129,Blad1!$A:$B,3,0)</f>
        <v>#REF!</v>
      </c>
      <c r="G129" s="65" t="str">
        <f t="shared" si="41"/>
        <v/>
      </c>
      <c r="H129" s="4" t="str">
        <f>IF(G129="I",$K129,IF(G129="II",$K129-SUM(H$8:H128),IF(G129="III",$K129-SUM(H$8:H128),IF(G129="IV",$K129-SUM(H$8:H128),IF(G129="V",1-SUM(H$8:H128)," ")))))</f>
        <v xml:space="preserve"> </v>
      </c>
      <c r="I129" s="66" t="str">
        <f t="shared" si="45"/>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258" t="e">
        <f>VLOOKUP(C130,Blad1!$A:$B,3,0)</f>
        <v>#REF!</v>
      </c>
      <c r="G130" s="65" t="str">
        <f t="shared" si="41"/>
        <v/>
      </c>
      <c r="H130" s="4" t="str">
        <f>IF(G130="I",$K130,IF(G130="II",$K130-SUM(H$8:H129),IF(G130="III",$K130-SUM(H$8:H129),IF(G130="IV",$K130-SUM(H$8:H129),IF(G130="V",1-SUM(H$8:H129)," ")))))</f>
        <v xml:space="preserve"> </v>
      </c>
      <c r="I130" s="66" t="str">
        <f t="shared" si="45"/>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258" t="e">
        <f>VLOOKUP(C131,Blad1!$A:$B,3,0)</f>
        <v>#REF!</v>
      </c>
      <c r="G131" s="65" t="str">
        <f t="shared" si="41"/>
        <v/>
      </c>
      <c r="H131" s="4" t="str">
        <f>IF(G131="I",$K131,IF(G131="II",$K131-SUM(H$8:H130),IF(G131="III",$K131-SUM(H$8:H130),IF(G131="IV",$K131-SUM(H$8:H130),IF(G131="V",1-SUM(H$8:H130)," ")))))</f>
        <v xml:space="preserve"> </v>
      </c>
      <c r="I131" s="66" t="str">
        <f t="shared" si="45"/>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258" t="e">
        <f>VLOOKUP(C132,Blad1!$A:$B,3,0)</f>
        <v>#REF!</v>
      </c>
      <c r="G132" s="65" t="str">
        <f t="shared" si="41"/>
        <v/>
      </c>
      <c r="H132" s="4" t="str">
        <f>IF(G132="I",$K132,IF(G132="II",$K132-SUM(H$8:H131),IF(G132="III",$K132-SUM(H$8:H131),IF(G132="IV",$K132-SUM(H$8:H131),IF(G132="V",1-SUM(H$8:H131)," ")))))</f>
        <v xml:space="preserve"> </v>
      </c>
      <c r="I132" s="66" t="str">
        <f t="shared" si="45"/>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258" t="e">
        <f>VLOOKUP(C133,Blad1!$A:$B,3,0)</f>
        <v>#REF!</v>
      </c>
      <c r="G133" s="65" t="str">
        <f t="shared" si="41"/>
        <v/>
      </c>
      <c r="H133" s="4" t="str">
        <f>IF(G133="I",$K133,IF(G133="II",$K133-SUM(H$8:H132),IF(G133="III",$K133-SUM(H$8:H132),IF(G133="IV",$K133-SUM(H$8:H132),IF(G133="V",1-SUM(H$8:H132)," ")))))</f>
        <v xml:space="preserve"> </v>
      </c>
      <c r="I133" s="66" t="str">
        <f t="shared" si="45"/>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258" t="e">
        <f>VLOOKUP(C134,Blad1!$A:$B,3,0)</f>
        <v>#REF!</v>
      </c>
      <c r="G134" s="65" t="str">
        <f t="shared" si="41"/>
        <v/>
      </c>
      <c r="H134" s="4" t="str">
        <f>IF(G134="I",$K134,IF(G134="II",$K134-SUM(H$8:H133),IF(G134="III",$K134-SUM(H$8:H133),IF(G134="IV",$K134-SUM(H$8:H133),IF(G134="V",1-SUM(H$8:H133)," ")))))</f>
        <v xml:space="preserve"> </v>
      </c>
      <c r="I134" s="66" t="str">
        <f t="shared" si="45"/>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258" t="e">
        <f>VLOOKUP(C135,Blad1!$A:$B,3,0)</f>
        <v>#REF!</v>
      </c>
      <c r="G135" s="65" t="str">
        <f t="shared" si="41"/>
        <v/>
      </c>
      <c r="H135" s="4" t="str">
        <f>IF(G135="I",$K135,IF(G135="II",$K135-SUM(H$8:H134),IF(G135="III",$K135-SUM(H$8:H134),IF(G135="IV",$K135-SUM(H$8:H134),IF(G135="V",1-SUM(H$8:H134)," ")))))</f>
        <v xml:space="preserve"> </v>
      </c>
      <c r="I135" s="66" t="str">
        <f t="shared" si="45"/>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6">IF(I136="A",25,IF(I136="B",25,IF(I136="C",25,IF(I136="D",15,IF(I136="E",10,0)))))</f>
        <v>0</v>
      </c>
      <c r="B136" s="5">
        <f t="shared" ref="B136:B199" si="47">IF(G136="I",20,IF(G136="II",20,IF(G136="III",20,IF(G136="IV",20,IF(G136="V",20,0)))))</f>
        <v>0</v>
      </c>
      <c r="C136" s="14">
        <f t="shared" si="40"/>
        <v>-58</v>
      </c>
      <c r="F136" s="258" t="e">
        <f>VLOOKUP(C136,Blad1!$A:$B,3,0)</f>
        <v>#REF!</v>
      </c>
      <c r="G136" s="65" t="str">
        <f t="shared" si="41"/>
        <v/>
      </c>
      <c r="H136" s="4" t="str">
        <f>IF(G136="I",$K136,IF(G136="II",$K136-SUM(H$8:H135),IF(G136="III",$K136-SUM(H$8:H135),IF(G136="IV",$K136-SUM(H$8:H135),IF(G136="V",1-SUM(H$8:H135)," ")))))</f>
        <v xml:space="preserve"> </v>
      </c>
      <c r="I136" s="66" t="str">
        <f t="shared" si="45"/>
        <v/>
      </c>
      <c r="J136" s="43" t="str">
        <f>IF(I136="A",$K136,IF(I136="B",$K136-SUM(J$8:J135),IF(I136="C",$K136-SUM(J$8:J135),IF(I136="D",$K136-SUM(J$8:J135),IF(I136="E",1-SUM(J$8:J135)," ")))))</f>
        <v xml:space="preserve"> </v>
      </c>
      <c r="K136" s="1">
        <f>IF(C$4=0,0,(SUM(D$8:D136)/C$4))</f>
        <v>0</v>
      </c>
      <c r="L136" s="9" t="str">
        <f t="shared" ref="L136:L199" si="48">IF(U136=2,"Plus",IF(W136=2,"Basis",IF(X136=2,"Breedte"," ")))</f>
        <v xml:space="preserve"> </v>
      </c>
      <c r="M136" s="2" t="str">
        <f>IF(U136=2,K136,IF(W136=2,K136-SUM(M$8:M135),IF(X136=2,K136-SUM(M$8:M135),IF(X135=2,1-SUM(M$8:M135)," "))))</f>
        <v xml:space="preserve"> </v>
      </c>
      <c r="N136" s="1" t="str">
        <f t="shared" ref="N136:N199" si="49">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0">C136</f>
        <v>-58</v>
      </c>
      <c r="T136" s="18">
        <f t="shared" ref="T136:T199" si="51">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2">IF(D136=0,1,ABS(K136-0.2))</f>
        <v>1</v>
      </c>
      <c r="Z136" s="12">
        <f t="shared" ref="Z136:Z199" si="53">IF(D136=0,1,ABS(K136-0.5))</f>
        <v>1</v>
      </c>
      <c r="AA136" s="12">
        <f t="shared" ref="AA136:AA199" si="54">IF(D136=0,1,ABS(K136-0.8))</f>
        <v>1</v>
      </c>
      <c r="AB136" s="12">
        <f t="shared" ref="AB136:AB199" si="55">IF(D136=0,1,ABS(K136-1))</f>
        <v>1</v>
      </c>
      <c r="AD136" s="12">
        <f t="shared" ref="AD136:AD199" si="56">S136</f>
        <v>-58</v>
      </c>
      <c r="AE136" s="18">
        <f t="shared" ref="AE136:AE199" si="57">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8">IF(AE136=0,1,ABS(AH136-0.25))</f>
        <v>1</v>
      </c>
      <c r="AK136" s="12">
        <f t="shared" ref="AK136:AK199" si="59">IF(T136=0,1,ABS(W136-0.5))</f>
        <v>1</v>
      </c>
      <c r="AL136" s="12">
        <f t="shared" ref="AL136:AL199" si="60">IF(T136=0,1,ABS(W136-0.75))</f>
        <v>1</v>
      </c>
      <c r="AM136" s="12">
        <f t="shared" ref="AM136:AM199" si="61">IF(T136=0,1,ABS(W136-0.9))</f>
        <v>1</v>
      </c>
    </row>
    <row r="137" spans="1:39" ht="12" customHeight="1" x14ac:dyDescent="0.15">
      <c r="A137" s="5">
        <f t="shared" si="46"/>
        <v>0</v>
      </c>
      <c r="B137" s="5">
        <f t="shared" si="47"/>
        <v>0</v>
      </c>
      <c r="C137" s="14">
        <f t="shared" ref="C137:C200" si="62">C136-1</f>
        <v>-59</v>
      </c>
      <c r="F137" s="258" t="e">
        <f>VLOOKUP(C137,Blad1!$A:$B,3,0)</f>
        <v>#REF!</v>
      </c>
      <c r="G137" s="65" t="str">
        <f t="shared" ref="G137:G171" si="63">IF(C137=42,"I",IF(C137=35,"II",IF(C137=30,"III",IF(C137=23,"IV",IF(C137=-20,"V","")))))</f>
        <v/>
      </c>
      <c r="H137" s="4" t="str">
        <f>IF(G137="I",$K137,IF(G137="II",$K137-SUM(H$8:H136),IF(G137="III",$K137-SUM(H$8:H136),IF(G137="IV",$K137-SUM(H$8:H136),IF(G137="V",1-SUM(H$8:H136)," ")))))</f>
        <v xml:space="preserve"> </v>
      </c>
      <c r="I137" s="66" t="str">
        <f t="shared" si="45"/>
        <v/>
      </c>
      <c r="J137" s="43" t="str">
        <f>IF(I137="A",$K137,IF(I137="B",$K137-SUM(J$8:J136),IF(I137="C",$K137-SUM(J$8:J136),IF(I137="D",$K137-SUM(J$8:J136),IF(I137="E",1-SUM(J$8:J136)," ")))))</f>
        <v xml:space="preserve"> </v>
      </c>
      <c r="K137" s="1">
        <f>IF(C$4=0,0,(SUM(D$8:D137)/C$4))</f>
        <v>0</v>
      </c>
      <c r="L137" s="9" t="str">
        <f t="shared" si="48"/>
        <v xml:space="preserve"> </v>
      </c>
      <c r="M137" s="2" t="str">
        <f>IF(U137=2,K137,IF(W137=2,K137-SUM(M$8:M136),IF(X137=2,K137-SUM(M$8:M136),IF(X136=2,1-SUM(M$8:M136)," "))))</f>
        <v xml:space="preserve"> </v>
      </c>
      <c r="N137" s="1" t="str">
        <f t="shared" si="49"/>
        <v xml:space="preserve"> </v>
      </c>
      <c r="P137" s="3" t="str">
        <f>IF(O137="Plus",$K137,IF(O137="Basis",$K137-SUM(P$8:P136),IF(O137="Breedte",$K137-SUM(P$8:P136),IF(O136="Breedte",1-SUM(P$8:P136)," "))))</f>
        <v xml:space="preserve"> </v>
      </c>
      <c r="Q137" s="57" t="str">
        <f t="shared" si="44"/>
        <v/>
      </c>
      <c r="R137" s="93" t="e">
        <f t="shared" ref="R137:R200" si="64">F137</f>
        <v>#REF!</v>
      </c>
      <c r="S137" s="12">
        <f t="shared" si="50"/>
        <v>-59</v>
      </c>
      <c r="T137" s="18">
        <f t="shared" si="51"/>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2"/>
        <v>1</v>
      </c>
      <c r="Z137" s="12">
        <f t="shared" si="53"/>
        <v>1</v>
      </c>
      <c r="AA137" s="12">
        <f t="shared" si="54"/>
        <v>1</v>
      </c>
      <c r="AB137" s="12">
        <f t="shared" si="55"/>
        <v>1</v>
      </c>
      <c r="AD137" s="12">
        <f t="shared" si="56"/>
        <v>-59</v>
      </c>
      <c r="AE137" s="18">
        <f t="shared" si="57"/>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8"/>
        <v>1</v>
      </c>
      <c r="AK137" s="12">
        <f t="shared" si="59"/>
        <v>1</v>
      </c>
      <c r="AL137" s="12">
        <f t="shared" si="60"/>
        <v>1</v>
      </c>
      <c r="AM137" s="12">
        <f t="shared" si="61"/>
        <v>1</v>
      </c>
    </row>
    <row r="138" spans="1:39" ht="12" customHeight="1" x14ac:dyDescent="0.15">
      <c r="A138" s="5">
        <f t="shared" si="46"/>
        <v>0</v>
      </c>
      <c r="B138" s="5">
        <f t="shared" si="47"/>
        <v>0</v>
      </c>
      <c r="C138" s="14">
        <f t="shared" si="62"/>
        <v>-60</v>
      </c>
      <c r="F138" s="258" t="e">
        <f>VLOOKUP(C138,Blad1!$A:$B,3,0)</f>
        <v>#REF!</v>
      </c>
      <c r="G138" s="65" t="str">
        <f t="shared" si="63"/>
        <v/>
      </c>
      <c r="H138" s="4" t="str">
        <f>IF(G138="I",$K138,IF(G138="II",$K138-SUM(H$8:H137),IF(G138="III",$K138-SUM(H$8:H137),IF(G138="IV",$K138-SUM(H$8:H137),IF(G138="V",1-SUM(H$8:H137)," ")))))</f>
        <v xml:space="preserve"> </v>
      </c>
      <c r="I138" s="66" t="str">
        <f t="shared" si="45"/>
        <v/>
      </c>
      <c r="J138" s="43" t="str">
        <f>IF(I138="A",$K138,IF(I138="B",$K138-SUM(J$8:J137),IF(I138="C",$K138-SUM(J$8:J137),IF(I138="D",$K138-SUM(J$8:J137),IF(I138="E",1-SUM(J$8:J137)," ")))))</f>
        <v xml:space="preserve"> </v>
      </c>
      <c r="K138" s="1">
        <f>IF(C$4=0,0,(SUM(D$8:D138)/C$4))</f>
        <v>0</v>
      </c>
      <c r="L138" s="9" t="str">
        <f t="shared" si="48"/>
        <v xml:space="preserve"> </v>
      </c>
      <c r="M138" s="2" t="str">
        <f>IF(U138=2,K138,IF(W138=2,K138-SUM(M$8:M137),IF(X138=2,K138-SUM(M$8:M137),IF(X137=2,1-SUM(M$8:M137)," "))))</f>
        <v xml:space="preserve"> </v>
      </c>
      <c r="N138" s="1" t="str">
        <f t="shared" si="49"/>
        <v xml:space="preserve"> </v>
      </c>
      <c r="P138" s="3" t="str">
        <f>IF(O138="Plus",$K138,IF(O138="Basis",$K138-SUM(P$8:P137),IF(O138="Breedte",$K138-SUM(P$8:P137),IF(O137="Breedte",1-SUM(P$8:P137)," "))))</f>
        <v xml:space="preserve"> </v>
      </c>
      <c r="Q138" s="57" t="str">
        <f t="shared" ref="Q138:Q200" si="65">IF(L137="plus",IF(E138=0,"",CONCATENATE(E138,", ")),IF(L137="basis",IF(E138=0,"",CONCATENATE(E138,", ")),CONCATENATE(Q137,IF(E138=0,"",CONCATENATE(E138,", ")))))</f>
        <v/>
      </c>
      <c r="R138" s="93" t="e">
        <f t="shared" si="64"/>
        <v>#REF!</v>
      </c>
      <c r="S138" s="12">
        <f t="shared" si="50"/>
        <v>-60</v>
      </c>
      <c r="T138" s="18">
        <f t="shared" si="51"/>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2"/>
        <v>1</v>
      </c>
      <c r="Z138" s="12">
        <f t="shared" si="53"/>
        <v>1</v>
      </c>
      <c r="AA138" s="12">
        <f t="shared" si="54"/>
        <v>1</v>
      </c>
      <c r="AB138" s="12">
        <f t="shared" si="55"/>
        <v>1</v>
      </c>
      <c r="AD138" s="12">
        <f t="shared" si="56"/>
        <v>-60</v>
      </c>
      <c r="AE138" s="18">
        <f t="shared" si="57"/>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8"/>
        <v>1</v>
      </c>
      <c r="AK138" s="12">
        <f t="shared" si="59"/>
        <v>1</v>
      </c>
      <c r="AL138" s="12">
        <f t="shared" si="60"/>
        <v>1</v>
      </c>
      <c r="AM138" s="12">
        <f t="shared" si="61"/>
        <v>1</v>
      </c>
    </row>
    <row r="139" spans="1:39" ht="12" customHeight="1" x14ac:dyDescent="0.15">
      <c r="A139" s="5">
        <f t="shared" si="46"/>
        <v>0</v>
      </c>
      <c r="B139" s="5">
        <f t="shared" si="47"/>
        <v>0</v>
      </c>
      <c r="C139" s="14">
        <f t="shared" si="62"/>
        <v>-61</v>
      </c>
      <c r="F139" s="258" t="e">
        <f>VLOOKUP(C139,Blad1!$A:$B,3,0)</f>
        <v>#REF!</v>
      </c>
      <c r="G139" s="65" t="str">
        <f t="shared" si="63"/>
        <v/>
      </c>
      <c r="H139" s="4" t="str">
        <f>IF(G139="I",$K139,IF(G139="II",$K139-SUM(H$8:H138),IF(G139="III",$K139-SUM(H$8:H138),IF(G139="IV",$K139-SUM(H$8:H138),IF(G139="V",1-SUM(H$8:H138)," ")))))</f>
        <v xml:space="preserve"> </v>
      </c>
      <c r="I139" s="66" t="str">
        <f t="shared" si="45"/>
        <v/>
      </c>
      <c r="J139" s="43" t="str">
        <f>IF(I139="A",$K139,IF(I139="B",$K139-SUM(J$8:J138),IF(I139="C",$K139-SUM(J$8:J138),IF(I139="D",$K139-SUM(J$8:J138),IF(I139="E",1-SUM(J$8:J138)," ")))))</f>
        <v xml:space="preserve"> </v>
      </c>
      <c r="K139" s="1">
        <f>IF(C$4=0,0,(SUM(D$8:D139)/C$4))</f>
        <v>0</v>
      </c>
      <c r="L139" s="9" t="str">
        <f t="shared" si="48"/>
        <v xml:space="preserve"> </v>
      </c>
      <c r="M139" s="2" t="str">
        <f>IF(U139=2,K139,IF(W139=2,K139-SUM(M$8:M138),IF(X139=2,K139-SUM(M$8:M138),IF(X138=2,1-SUM(M$8:M138)," "))))</f>
        <v xml:space="preserve"> </v>
      </c>
      <c r="N139" s="1" t="str">
        <f t="shared" si="49"/>
        <v xml:space="preserve"> </v>
      </c>
      <c r="P139" s="3" t="str">
        <f>IF(O139="Plus",$K139,IF(O139="Basis",$K139-SUM(P$8:P138),IF(O139="Breedte",$K139-SUM(P$8:P138),IF(O138="Breedte",1-SUM(P$8:P138)," "))))</f>
        <v xml:space="preserve"> </v>
      </c>
      <c r="Q139" s="57" t="str">
        <f t="shared" si="65"/>
        <v/>
      </c>
      <c r="R139" s="93" t="e">
        <f t="shared" si="64"/>
        <v>#REF!</v>
      </c>
      <c r="S139" s="12">
        <f t="shared" si="50"/>
        <v>-61</v>
      </c>
      <c r="T139" s="18">
        <f t="shared" si="51"/>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2"/>
        <v>1</v>
      </c>
      <c r="Z139" s="12">
        <f t="shared" si="53"/>
        <v>1</v>
      </c>
      <c r="AA139" s="12">
        <f t="shared" si="54"/>
        <v>1</v>
      </c>
      <c r="AB139" s="12">
        <f t="shared" si="55"/>
        <v>1</v>
      </c>
      <c r="AD139" s="12">
        <f t="shared" si="56"/>
        <v>-61</v>
      </c>
      <c r="AE139" s="18">
        <f t="shared" si="57"/>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8"/>
        <v>1</v>
      </c>
      <c r="AK139" s="12">
        <f t="shared" si="59"/>
        <v>1</v>
      </c>
      <c r="AL139" s="12">
        <f t="shared" si="60"/>
        <v>1</v>
      </c>
      <c r="AM139" s="12">
        <f t="shared" si="61"/>
        <v>1</v>
      </c>
    </row>
    <row r="140" spans="1:39" ht="12" customHeight="1" x14ac:dyDescent="0.15">
      <c r="A140" s="5">
        <f t="shared" si="46"/>
        <v>0</v>
      </c>
      <c r="B140" s="5">
        <f t="shared" si="47"/>
        <v>0</v>
      </c>
      <c r="C140" s="14">
        <f t="shared" si="62"/>
        <v>-62</v>
      </c>
      <c r="F140" s="258" t="e">
        <f>VLOOKUP(C140,Blad1!$A:$B,3,0)</f>
        <v>#REF!</v>
      </c>
      <c r="G140" s="65" t="str">
        <f t="shared" si="63"/>
        <v/>
      </c>
      <c r="H140" s="4" t="str">
        <f>IF(G140="I",$K140,IF(G140="II",$K140-SUM(H$8:H139),IF(G140="III",$K140-SUM(H$8:H139),IF(G140="IV",$K140-SUM(H$8:H139),IF(G140="V",1-SUM(H$8:H139)," ")))))</f>
        <v xml:space="preserve"> </v>
      </c>
      <c r="I140" s="66" t="str">
        <f t="shared" si="45"/>
        <v/>
      </c>
      <c r="J140" s="43" t="str">
        <f>IF(I140="A",$K140,IF(I140="B",$K140-SUM(J$8:J139),IF(I140="C",$K140-SUM(J$8:J139),IF(I140="D",$K140-SUM(J$8:J139),IF(I140="E",1-SUM(J$8:J139)," ")))))</f>
        <v xml:space="preserve"> </v>
      </c>
      <c r="K140" s="1">
        <f>IF(C$4=0,0,(SUM(D$8:D140)/C$4))</f>
        <v>0</v>
      </c>
      <c r="L140" s="9" t="str">
        <f t="shared" si="48"/>
        <v xml:space="preserve"> </v>
      </c>
      <c r="M140" s="2" t="str">
        <f>IF(U140=2,K140,IF(W140=2,K140-SUM(M$8:M139),IF(X140=2,K140-SUM(M$8:M139),IF(X139=2,1-SUM(M$8:M139)," "))))</f>
        <v xml:space="preserve"> </v>
      </c>
      <c r="N140" s="1" t="str">
        <f t="shared" si="49"/>
        <v xml:space="preserve"> </v>
      </c>
      <c r="P140" s="3" t="str">
        <f>IF(O140="Plus",$K140,IF(O140="Basis",$K140-SUM(P$8:P139),IF(O140="Breedte",$K140-SUM(P$8:P139),IF(O139="Breedte",1-SUM(P$8:P139)," "))))</f>
        <v xml:space="preserve"> </v>
      </c>
      <c r="Q140" s="57" t="str">
        <f t="shared" si="65"/>
        <v/>
      </c>
      <c r="R140" s="93" t="e">
        <f t="shared" si="64"/>
        <v>#REF!</v>
      </c>
      <c r="S140" s="12">
        <f t="shared" si="50"/>
        <v>-62</v>
      </c>
      <c r="T140" s="18">
        <f t="shared" si="51"/>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2"/>
        <v>1</v>
      </c>
      <c r="Z140" s="12">
        <f t="shared" si="53"/>
        <v>1</v>
      </c>
      <c r="AA140" s="12">
        <f t="shared" si="54"/>
        <v>1</v>
      </c>
      <c r="AB140" s="12">
        <f t="shared" si="55"/>
        <v>1</v>
      </c>
      <c r="AD140" s="12">
        <f t="shared" si="56"/>
        <v>-62</v>
      </c>
      <c r="AE140" s="18">
        <f t="shared" si="57"/>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8"/>
        <v>1</v>
      </c>
      <c r="AK140" s="12">
        <f t="shared" si="59"/>
        <v>1</v>
      </c>
      <c r="AL140" s="12">
        <f t="shared" si="60"/>
        <v>1</v>
      </c>
      <c r="AM140" s="12">
        <f t="shared" si="61"/>
        <v>1</v>
      </c>
    </row>
    <row r="141" spans="1:39" ht="12" customHeight="1" x14ac:dyDescent="0.15">
      <c r="A141" s="5">
        <f t="shared" si="46"/>
        <v>0</v>
      </c>
      <c r="B141" s="5">
        <f t="shared" si="47"/>
        <v>0</v>
      </c>
      <c r="C141" s="14">
        <f t="shared" si="62"/>
        <v>-63</v>
      </c>
      <c r="F141" s="258" t="e">
        <f>VLOOKUP(C141,Blad1!$A:$B,3,0)</f>
        <v>#REF!</v>
      </c>
      <c r="G141" s="65" t="str">
        <f t="shared" si="63"/>
        <v/>
      </c>
      <c r="H141" s="4" t="str">
        <f>IF(G141="I",$K141,IF(G141="II",$K141-SUM(H$8:H140),IF(G141="III",$K141-SUM(H$8:H140),IF(G141="IV",$K141-SUM(H$8:H140),IF(G141="V",1-SUM(H$8:H140)," ")))))</f>
        <v xml:space="preserve"> </v>
      </c>
      <c r="I141" s="66" t="str">
        <f t="shared" si="45"/>
        <v/>
      </c>
      <c r="J141" s="43" t="str">
        <f>IF(I141="A",$K141,IF(I141="B",$K141-SUM(J$8:J140),IF(I141="C",$K141-SUM(J$8:J140),IF(I141="D",$K141-SUM(J$8:J140),IF(I141="E",1-SUM(J$8:J140)," ")))))</f>
        <v xml:space="preserve"> </v>
      </c>
      <c r="K141" s="1">
        <f>IF(C$4=0,0,(SUM(D$8:D141)/C$4))</f>
        <v>0</v>
      </c>
      <c r="L141" s="9" t="str">
        <f t="shared" si="48"/>
        <v xml:space="preserve"> </v>
      </c>
      <c r="M141" s="2" t="str">
        <f>IF(U141=2,K141,IF(W141=2,K141-SUM(M$8:M140),IF(X141=2,K141-SUM(M$8:M140),IF(X140=2,1-SUM(M$8:M140)," "))))</f>
        <v xml:space="preserve"> </v>
      </c>
      <c r="N141" s="1" t="str">
        <f t="shared" si="49"/>
        <v xml:space="preserve"> </v>
      </c>
      <c r="P141" s="3" t="str">
        <f>IF(O141="Plus",$K141,IF(O141="Basis",$K141-SUM(P$8:P140),IF(O141="Breedte",$K141-SUM(P$8:P140),IF(O140="Breedte",1-SUM(P$8:P140)," "))))</f>
        <v xml:space="preserve"> </v>
      </c>
      <c r="Q141" s="57" t="str">
        <f t="shared" si="65"/>
        <v/>
      </c>
      <c r="R141" s="93" t="e">
        <f t="shared" si="64"/>
        <v>#REF!</v>
      </c>
      <c r="S141" s="12">
        <f t="shared" si="50"/>
        <v>-63</v>
      </c>
      <c r="T141" s="18">
        <f t="shared" si="51"/>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2"/>
        <v>1</v>
      </c>
      <c r="Z141" s="12">
        <f t="shared" si="53"/>
        <v>1</v>
      </c>
      <c r="AA141" s="12">
        <f t="shared" si="54"/>
        <v>1</v>
      </c>
      <c r="AB141" s="12">
        <f t="shared" si="55"/>
        <v>1</v>
      </c>
      <c r="AD141" s="12">
        <f t="shared" si="56"/>
        <v>-63</v>
      </c>
      <c r="AE141" s="18">
        <f t="shared" si="57"/>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8"/>
        <v>1</v>
      </c>
      <c r="AK141" s="12">
        <f t="shared" si="59"/>
        <v>1</v>
      </c>
      <c r="AL141" s="12">
        <f t="shared" si="60"/>
        <v>1</v>
      </c>
      <c r="AM141" s="12">
        <f t="shared" si="61"/>
        <v>1</v>
      </c>
    </row>
    <row r="142" spans="1:39" ht="12" customHeight="1" x14ac:dyDescent="0.15">
      <c r="A142" s="5">
        <f t="shared" si="46"/>
        <v>0</v>
      </c>
      <c r="B142" s="5">
        <f t="shared" si="47"/>
        <v>0</v>
      </c>
      <c r="C142" s="14">
        <f t="shared" si="62"/>
        <v>-64</v>
      </c>
      <c r="F142" s="258">
        <f>VLOOKUP(C142,Blad1!$A:$B,2,0)</f>
        <v>0</v>
      </c>
      <c r="G142" s="65" t="str">
        <f t="shared" si="63"/>
        <v/>
      </c>
      <c r="H142" s="4" t="str">
        <f>IF(G142="I",$K142,IF(G142="II",$K142-SUM(H$8:H141),IF(G142="III",$K142-SUM(H$8:H141),IF(G142="IV",$K142-SUM(H$8:H141),IF(G142="V",1-SUM(H$8:H141)," ")))))</f>
        <v xml:space="preserve"> </v>
      </c>
      <c r="I142" s="66" t="str">
        <f t="shared" si="45"/>
        <v/>
      </c>
      <c r="J142" s="43" t="str">
        <f>IF(I142="A",$K142,IF(I142="B",$K142-SUM(J$8:J141),IF(I142="C",$K142-SUM(J$8:J141),IF(I142="D",$K142-SUM(J$8:J141),IF(I142="E",1-SUM(J$8:J141)," ")))))</f>
        <v xml:space="preserve"> </v>
      </c>
      <c r="K142" s="1">
        <f>IF(C$4=0,0,(SUM(D$8:D142)/C$4))</f>
        <v>0</v>
      </c>
      <c r="L142" s="9" t="str">
        <f t="shared" si="48"/>
        <v xml:space="preserve"> </v>
      </c>
      <c r="M142" s="2" t="str">
        <f>IF(U142=2,K142,IF(W142=2,K142-SUM(M$8:M141),IF(X142=2,K142-SUM(M$8:M141),IF(X141=2,1-SUM(M$8:M141)," "))))</f>
        <v xml:space="preserve"> </v>
      </c>
      <c r="N142" s="1" t="str">
        <f t="shared" si="49"/>
        <v xml:space="preserve"> </v>
      </c>
      <c r="P142" s="3" t="str">
        <f>IF(O142="Plus",$K142,IF(O142="Basis",$K142-SUM(P$8:P141),IF(O142="Breedte",$K142-SUM(P$8:P141),IF(O141="Breedte",1-SUM(P$8:P141)," "))))</f>
        <v xml:space="preserve"> </v>
      </c>
      <c r="Q142" s="57" t="str">
        <f t="shared" si="65"/>
        <v/>
      </c>
      <c r="R142" s="93">
        <f t="shared" si="64"/>
        <v>0</v>
      </c>
      <c r="S142" s="12">
        <f t="shared" si="50"/>
        <v>-64</v>
      </c>
      <c r="T142" s="18">
        <f t="shared" si="51"/>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2"/>
        <v>1</v>
      </c>
      <c r="Z142" s="12">
        <f t="shared" si="53"/>
        <v>1</v>
      </c>
      <c r="AA142" s="12">
        <f t="shared" si="54"/>
        <v>1</v>
      </c>
      <c r="AB142" s="12">
        <f t="shared" si="55"/>
        <v>1</v>
      </c>
      <c r="AD142" s="12">
        <f t="shared" si="56"/>
        <v>-64</v>
      </c>
      <c r="AE142" s="18">
        <f t="shared" si="57"/>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8"/>
        <v>1</v>
      </c>
      <c r="AK142" s="12">
        <f t="shared" si="59"/>
        <v>1</v>
      </c>
      <c r="AL142" s="12">
        <f t="shared" si="60"/>
        <v>1</v>
      </c>
      <c r="AM142" s="12">
        <f t="shared" si="61"/>
        <v>1</v>
      </c>
    </row>
    <row r="143" spans="1:39" ht="12" customHeight="1" x14ac:dyDescent="0.15">
      <c r="A143" s="5">
        <f t="shared" si="46"/>
        <v>0</v>
      </c>
      <c r="B143" s="5">
        <f t="shared" si="47"/>
        <v>0</v>
      </c>
      <c r="C143" s="14">
        <f t="shared" si="62"/>
        <v>-65</v>
      </c>
      <c r="F143" s="258">
        <f>VLOOKUP(C143,Blad1!$A:$B,2,0)</f>
        <v>0</v>
      </c>
      <c r="G143" s="65" t="str">
        <f t="shared" si="63"/>
        <v/>
      </c>
      <c r="H143" s="4" t="str">
        <f>IF(G143="I",$K143,IF(G143="II",$K143-SUM(H$8:H142),IF(G143="III",$K143-SUM(H$8:H142),IF(G143="IV",$K143-SUM(H$8:H142),IF(G143="V",1-SUM(H$8:H142)," ")))))</f>
        <v xml:space="preserve"> </v>
      </c>
      <c r="I143" s="66" t="str">
        <f t="shared" si="45"/>
        <v/>
      </c>
      <c r="J143" s="43" t="str">
        <f>IF(I143="A",$K143,IF(I143="B",$K143-SUM(J$8:J142),IF(I143="C",$K143-SUM(J$8:J142),IF(I143="D",$K143-SUM(J$8:J142),IF(I143="E",1-SUM(J$8:J142)," ")))))</f>
        <v xml:space="preserve"> </v>
      </c>
      <c r="K143" s="1">
        <f>IF(C$4=0,0,(SUM(D$8:D143)/C$4))</f>
        <v>0</v>
      </c>
      <c r="L143" s="9" t="str">
        <f t="shared" si="48"/>
        <v xml:space="preserve"> </v>
      </c>
      <c r="M143" s="2" t="str">
        <f>IF(U143=2,K143,IF(W143=2,K143-SUM(M$8:M142),IF(X143=2,K143-SUM(M$8:M142),IF(X142=2,1-SUM(M$8:M142)," "))))</f>
        <v xml:space="preserve"> </v>
      </c>
      <c r="N143" s="1" t="str">
        <f t="shared" si="49"/>
        <v xml:space="preserve"> </v>
      </c>
      <c r="P143" s="3" t="str">
        <f>IF(O143="Plus",$K143,IF(O143="Basis",$K143-SUM(P$8:P142),IF(O143="Breedte",$K143-SUM(P$8:P142),IF(O142="Breedte",1-SUM(P$8:P142)," "))))</f>
        <v xml:space="preserve"> </v>
      </c>
      <c r="Q143" s="57" t="str">
        <f t="shared" si="65"/>
        <v/>
      </c>
      <c r="R143" s="93">
        <f t="shared" si="64"/>
        <v>0</v>
      </c>
      <c r="S143" s="12">
        <f t="shared" si="50"/>
        <v>-65</v>
      </c>
      <c r="T143" s="18">
        <f t="shared" si="51"/>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2"/>
        <v>1</v>
      </c>
      <c r="Z143" s="12">
        <f t="shared" si="53"/>
        <v>1</v>
      </c>
      <c r="AA143" s="12">
        <f t="shared" si="54"/>
        <v>1</v>
      </c>
      <c r="AB143" s="12">
        <f t="shared" si="55"/>
        <v>1</v>
      </c>
      <c r="AD143" s="12">
        <f t="shared" si="56"/>
        <v>-65</v>
      </c>
      <c r="AE143" s="18">
        <f t="shared" si="57"/>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8"/>
        <v>1</v>
      </c>
      <c r="AK143" s="12">
        <f t="shared" si="59"/>
        <v>1</v>
      </c>
      <c r="AL143" s="12">
        <f t="shared" si="60"/>
        <v>1</v>
      </c>
      <c r="AM143" s="12">
        <f t="shared" si="61"/>
        <v>1</v>
      </c>
    </row>
    <row r="144" spans="1:39" ht="12" customHeight="1" x14ac:dyDescent="0.15">
      <c r="A144" s="5">
        <f t="shared" si="46"/>
        <v>0</v>
      </c>
      <c r="B144" s="5">
        <f t="shared" si="47"/>
        <v>0</v>
      </c>
      <c r="C144" s="14">
        <f t="shared" si="62"/>
        <v>-66</v>
      </c>
      <c r="F144" s="120">
        <f>VLOOKUP(C144,Blad1!$A:$B,2,0)</f>
        <v>0</v>
      </c>
      <c r="G144" s="65" t="str">
        <f t="shared" si="63"/>
        <v/>
      </c>
      <c r="H144" s="4" t="str">
        <f>IF(G144="I",$K144,IF(G144="II",$K144-SUM(H$8:H143),IF(G144="III",$K144-SUM(H$8:H143),IF(G144="IV",$K144-SUM(H$8:H143),IF(G144="V",1-SUM(H$8:H143)," ")))))</f>
        <v xml:space="preserve"> </v>
      </c>
      <c r="I144" s="66" t="str">
        <f t="shared" si="45"/>
        <v/>
      </c>
      <c r="J144" s="43" t="str">
        <f>IF(I144="A",$K144,IF(I144="B",$K144-SUM(J$8:J143),IF(I144="C",$K144-SUM(J$8:J143),IF(I144="D",$K144-SUM(J$8:J143),IF(I144="E",1-SUM(J$8:J143)," ")))))</f>
        <v xml:space="preserve"> </v>
      </c>
      <c r="K144" s="1">
        <f>IF(C$4=0,0,(SUM(D$8:D144)/C$4))</f>
        <v>0</v>
      </c>
      <c r="L144" s="9" t="str">
        <f t="shared" si="48"/>
        <v xml:space="preserve"> </v>
      </c>
      <c r="M144" s="2" t="str">
        <f>IF(U144=2,K144,IF(W144=2,K144-SUM(M$8:M143),IF(X144=2,K144-SUM(M$8:M143),IF(X143=2,1-SUM(M$8:M143)," "))))</f>
        <v xml:space="preserve"> </v>
      </c>
      <c r="N144" s="1" t="str">
        <f t="shared" si="49"/>
        <v xml:space="preserve"> </v>
      </c>
      <c r="P144" s="3" t="str">
        <f>IF(O144="Plus",$K144,IF(O144="Basis",$K144-SUM(P$8:P143),IF(O144="Breedte",$K144-SUM(P$8:P143),IF(O143="Breedte",1-SUM(P$8:P143)," "))))</f>
        <v xml:space="preserve"> </v>
      </c>
      <c r="Q144" s="57" t="str">
        <f t="shared" si="65"/>
        <v/>
      </c>
      <c r="R144" s="93">
        <f t="shared" si="64"/>
        <v>0</v>
      </c>
      <c r="S144" s="12">
        <f t="shared" si="50"/>
        <v>-66</v>
      </c>
      <c r="T144" s="18">
        <f t="shared" si="51"/>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2"/>
        <v>1</v>
      </c>
      <c r="Z144" s="12">
        <f t="shared" si="53"/>
        <v>1</v>
      </c>
      <c r="AA144" s="12">
        <f t="shared" si="54"/>
        <v>1</v>
      </c>
      <c r="AB144" s="12">
        <f t="shared" si="55"/>
        <v>1</v>
      </c>
      <c r="AD144" s="12">
        <f t="shared" si="56"/>
        <v>-66</v>
      </c>
      <c r="AE144" s="18">
        <f t="shared" si="57"/>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8"/>
        <v>1</v>
      </c>
      <c r="AK144" s="12">
        <f t="shared" si="59"/>
        <v>1</v>
      </c>
      <c r="AL144" s="12">
        <f t="shared" si="60"/>
        <v>1</v>
      </c>
      <c r="AM144" s="12">
        <f t="shared" si="61"/>
        <v>1</v>
      </c>
    </row>
    <row r="145" spans="1:39" ht="12" customHeight="1" x14ac:dyDescent="0.15">
      <c r="A145" s="5">
        <f t="shared" si="46"/>
        <v>0</v>
      </c>
      <c r="B145" s="5">
        <f t="shared" si="47"/>
        <v>0</v>
      </c>
      <c r="C145" s="14">
        <f t="shared" si="62"/>
        <v>-67</v>
      </c>
      <c r="F145" s="120">
        <f>VLOOKUP(C145,Blad1!$A:$B,2,0)</f>
        <v>0</v>
      </c>
      <c r="G145" s="65" t="str">
        <f t="shared" si="63"/>
        <v/>
      </c>
      <c r="H145" s="4" t="str">
        <f>IF(G145="I",$K145,IF(G145="II",$K145-SUM(H$8:H144),IF(G145="III",$K145-SUM(H$8:H144),IF(G145="IV",$K145-SUM(H$8:H144),IF(G145="V",1-SUM(H$8:H144)," ")))))</f>
        <v xml:space="preserve"> </v>
      </c>
      <c r="I145" s="66" t="str">
        <f t="shared" si="45"/>
        <v/>
      </c>
      <c r="J145" s="43" t="str">
        <f>IF(I145="A",$K145,IF(I145="B",$K145-SUM(J$8:J144),IF(I145="C",$K145-SUM(J$8:J144),IF(I145="D",$K145-SUM(J$8:J144),IF(I145="E",1-SUM(J$8:J144)," ")))))</f>
        <v xml:space="preserve"> </v>
      </c>
      <c r="K145" s="1">
        <f>IF(C$4=0,0,(SUM(D$8:D145)/C$4))</f>
        <v>0</v>
      </c>
      <c r="L145" s="9" t="str">
        <f t="shared" si="48"/>
        <v xml:space="preserve"> </v>
      </c>
      <c r="M145" s="2" t="str">
        <f>IF(U145=2,K145,IF(W145=2,K145-SUM(M$8:M144),IF(X145=2,K145-SUM(M$8:M144),IF(X144=2,1-SUM(M$8:M144)," "))))</f>
        <v xml:space="preserve"> </v>
      </c>
      <c r="N145" s="1" t="str">
        <f t="shared" si="49"/>
        <v xml:space="preserve"> </v>
      </c>
      <c r="P145" s="3" t="str">
        <f>IF(O145="Plus",$K145,IF(O145="Basis",$K145-SUM(P$8:P144),IF(O145="Breedte",$K145-SUM(P$8:P144),IF(O144="Breedte",1-SUM(P$8:P144)," "))))</f>
        <v xml:space="preserve"> </v>
      </c>
      <c r="Q145" s="57" t="str">
        <f t="shared" si="65"/>
        <v/>
      </c>
      <c r="R145" s="93">
        <f t="shared" si="64"/>
        <v>0</v>
      </c>
      <c r="S145" s="12">
        <f t="shared" si="50"/>
        <v>-67</v>
      </c>
      <c r="T145" s="18">
        <f t="shared" si="51"/>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2"/>
        <v>1</v>
      </c>
      <c r="Z145" s="12">
        <f t="shared" si="53"/>
        <v>1</v>
      </c>
      <c r="AA145" s="12">
        <f t="shared" si="54"/>
        <v>1</v>
      </c>
      <c r="AB145" s="12">
        <f t="shared" si="55"/>
        <v>1</v>
      </c>
      <c r="AD145" s="12">
        <f t="shared" si="56"/>
        <v>-67</v>
      </c>
      <c r="AE145" s="18">
        <f t="shared" si="57"/>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8"/>
        <v>1</v>
      </c>
      <c r="AK145" s="12">
        <f t="shared" si="59"/>
        <v>1</v>
      </c>
      <c r="AL145" s="12">
        <f t="shared" si="60"/>
        <v>1</v>
      </c>
      <c r="AM145" s="12">
        <f t="shared" si="61"/>
        <v>1</v>
      </c>
    </row>
    <row r="146" spans="1:39" ht="12" customHeight="1" x14ac:dyDescent="0.15">
      <c r="A146" s="5">
        <f t="shared" si="46"/>
        <v>0</v>
      </c>
      <c r="B146" s="5">
        <f t="shared" si="47"/>
        <v>0</v>
      </c>
      <c r="C146" s="14">
        <f t="shared" si="62"/>
        <v>-68</v>
      </c>
      <c r="F146" s="120">
        <f>VLOOKUP(C146,Blad1!$A:$B,2,0)</f>
        <v>0</v>
      </c>
      <c r="G146" s="65" t="str">
        <f t="shared" si="63"/>
        <v/>
      </c>
      <c r="H146" s="4" t="str">
        <f>IF(G146="I",$K146,IF(G146="II",$K146-SUM(H$8:H145),IF(G146="III",$K146-SUM(H$8:H145),IF(G146="IV",$K146-SUM(H$8:H145),IF(G146="V",1-SUM(H$8:H145)," ")))))</f>
        <v xml:space="preserve"> </v>
      </c>
      <c r="I146" s="66" t="str">
        <f t="shared" si="45"/>
        <v/>
      </c>
      <c r="J146" s="43" t="str">
        <f>IF(I146="A",$K146,IF(I146="B",$K146-SUM(J$8:J145),IF(I146="C",$K146-SUM(J$8:J145),IF(I146="D",$K146-SUM(J$8:J145),IF(I146="E",1-SUM(J$8:J145)," ")))))</f>
        <v xml:space="preserve"> </v>
      </c>
      <c r="K146" s="1">
        <f>IF(C$4=0,0,(SUM(D$8:D146)/C$4))</f>
        <v>0</v>
      </c>
      <c r="L146" s="9" t="str">
        <f t="shared" si="48"/>
        <v xml:space="preserve"> </v>
      </c>
      <c r="M146" s="2" t="str">
        <f>IF(U146=2,K146,IF(W146=2,K146-SUM(M$8:M145),IF(X146=2,K146-SUM(M$8:M145),IF(X145=2,1-SUM(M$8:M145)," "))))</f>
        <v xml:space="preserve"> </v>
      </c>
      <c r="N146" s="1" t="str">
        <f t="shared" si="49"/>
        <v xml:space="preserve"> </v>
      </c>
      <c r="P146" s="3" t="str">
        <f>IF(O146="Plus",$K146,IF(O146="Basis",$K146-SUM(P$8:P145),IF(O146="Breedte",$K146-SUM(P$8:P145),IF(O145="Breedte",1-SUM(P$8:P145)," "))))</f>
        <v xml:space="preserve"> </v>
      </c>
      <c r="Q146" s="57" t="str">
        <f t="shared" si="65"/>
        <v/>
      </c>
      <c r="R146" s="93">
        <f t="shared" si="64"/>
        <v>0</v>
      </c>
      <c r="S146" s="12">
        <f t="shared" si="50"/>
        <v>-68</v>
      </c>
      <c r="T146" s="18">
        <f t="shared" si="51"/>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2"/>
        <v>1</v>
      </c>
      <c r="Z146" s="12">
        <f t="shared" si="53"/>
        <v>1</v>
      </c>
      <c r="AA146" s="12">
        <f t="shared" si="54"/>
        <v>1</v>
      </c>
      <c r="AB146" s="12">
        <f t="shared" si="55"/>
        <v>1</v>
      </c>
      <c r="AD146" s="12">
        <f t="shared" si="56"/>
        <v>-68</v>
      </c>
      <c r="AE146" s="18">
        <f t="shared" si="57"/>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8"/>
        <v>1</v>
      </c>
      <c r="AK146" s="12">
        <f t="shared" si="59"/>
        <v>1</v>
      </c>
      <c r="AL146" s="12">
        <f t="shared" si="60"/>
        <v>1</v>
      </c>
      <c r="AM146" s="12">
        <f t="shared" si="61"/>
        <v>1</v>
      </c>
    </row>
    <row r="147" spans="1:39" ht="12" customHeight="1" x14ac:dyDescent="0.15">
      <c r="A147" s="5">
        <f t="shared" si="46"/>
        <v>0</v>
      </c>
      <c r="B147" s="5">
        <f t="shared" si="47"/>
        <v>0</v>
      </c>
      <c r="C147" s="14">
        <f t="shared" si="62"/>
        <v>-69</v>
      </c>
      <c r="F147" s="120">
        <f>VLOOKUP(C147,Blad1!$A:$B,2,0)</f>
        <v>0</v>
      </c>
      <c r="G147" s="65" t="str">
        <f t="shared" si="63"/>
        <v/>
      </c>
      <c r="H147" s="4" t="str">
        <f>IF(G147="I",$K147,IF(G147="II",$K147-SUM(H$8:H146),IF(G147="III",$K147-SUM(H$8:H146),IF(G147="IV",$K147-SUM(H$8:H146),IF(G147="V",1-SUM(H$8:H146)," ")))))</f>
        <v xml:space="preserve"> </v>
      </c>
      <c r="I147" s="66" t="str">
        <f t="shared" si="45"/>
        <v/>
      </c>
      <c r="J147" s="43" t="str">
        <f>IF(I147="A",$K147,IF(I147="B",$K147-SUM(J$8:J146),IF(I147="C",$K147-SUM(J$8:J146),IF(I147="D",$K147-SUM(J$8:J146),IF(I147="E",1-SUM(J$8:J146)," ")))))</f>
        <v xml:space="preserve"> </v>
      </c>
      <c r="K147" s="1">
        <f>IF(C$4=0,0,(SUM(D$8:D147)/C$4))</f>
        <v>0</v>
      </c>
      <c r="L147" s="9" t="str">
        <f t="shared" si="48"/>
        <v xml:space="preserve"> </v>
      </c>
      <c r="M147" s="2" t="str">
        <f>IF(U147=2,K147,IF(W147=2,K147-SUM(M$8:M146),IF(X147=2,K147-SUM(M$8:M146),IF(X146=2,1-SUM(M$8:M146)," "))))</f>
        <v xml:space="preserve"> </v>
      </c>
      <c r="N147" s="1" t="str">
        <f t="shared" si="49"/>
        <v xml:space="preserve"> </v>
      </c>
      <c r="P147" s="3" t="str">
        <f>IF(O147="Plus",$K147,IF(O147="Basis",$K147-SUM(P$8:P146),IF(O147="Breedte",$K147-SUM(P$8:P146),IF(O146="Breedte",1-SUM(P$8:P146)," "))))</f>
        <v xml:space="preserve"> </v>
      </c>
      <c r="Q147" s="57" t="str">
        <f t="shared" si="65"/>
        <v/>
      </c>
      <c r="R147" s="93">
        <f t="shared" si="64"/>
        <v>0</v>
      </c>
      <c r="S147" s="12">
        <f t="shared" si="50"/>
        <v>-69</v>
      </c>
      <c r="T147" s="18">
        <f t="shared" si="51"/>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2"/>
        <v>1</v>
      </c>
      <c r="Z147" s="12">
        <f t="shared" si="53"/>
        <v>1</v>
      </c>
      <c r="AA147" s="12">
        <f t="shared" si="54"/>
        <v>1</v>
      </c>
      <c r="AB147" s="12">
        <f t="shared" si="55"/>
        <v>1</v>
      </c>
      <c r="AD147" s="12">
        <f t="shared" si="56"/>
        <v>-69</v>
      </c>
      <c r="AE147" s="18">
        <f t="shared" si="57"/>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8"/>
        <v>1</v>
      </c>
      <c r="AK147" s="12">
        <f t="shared" si="59"/>
        <v>1</v>
      </c>
      <c r="AL147" s="12">
        <f t="shared" si="60"/>
        <v>1</v>
      </c>
      <c r="AM147" s="12">
        <f t="shared" si="61"/>
        <v>1</v>
      </c>
    </row>
    <row r="148" spans="1:39" ht="12" customHeight="1" x14ac:dyDescent="0.15">
      <c r="A148" s="5">
        <f t="shared" si="46"/>
        <v>0</v>
      </c>
      <c r="B148" s="5">
        <f t="shared" si="47"/>
        <v>0</v>
      </c>
      <c r="C148" s="14">
        <f t="shared" si="62"/>
        <v>-70</v>
      </c>
      <c r="F148" s="120">
        <f>VLOOKUP(C148,Blad1!$A:$B,2,0)</f>
        <v>0</v>
      </c>
      <c r="G148" s="65" t="str">
        <f t="shared" si="63"/>
        <v/>
      </c>
      <c r="H148" s="4" t="str">
        <f>IF(G148="I",$K148,IF(G148="II",$K148-SUM(H$8:H147),IF(G148="III",$K148-SUM(H$8:H147),IF(G148="IV",$K148-SUM(H$8:H147),IF(G148="V",1-SUM(H$8:H147)," ")))))</f>
        <v xml:space="preserve"> </v>
      </c>
      <c r="I148" s="66" t="str">
        <f t="shared" si="45"/>
        <v/>
      </c>
      <c r="J148" s="43" t="str">
        <f>IF(I148="A",$K148,IF(I148="B",$K148-SUM(J$8:J147),IF(I148="C",$K148-SUM(J$8:J147),IF(I148="D",$K148-SUM(J$8:J147),IF(I148="E",1-SUM(J$8:J147)," ")))))</f>
        <v xml:space="preserve"> </v>
      </c>
      <c r="K148" s="1">
        <f>IF(C$4=0,0,(SUM(D$8:D148)/C$4))</f>
        <v>0</v>
      </c>
      <c r="L148" s="9" t="str">
        <f t="shared" si="48"/>
        <v xml:space="preserve"> </v>
      </c>
      <c r="M148" s="2" t="str">
        <f>IF(U148=2,K148,IF(W148=2,K148-SUM(M$8:M147),IF(X148=2,K148-SUM(M$8:M147),IF(X147=2,1-SUM(M$8:M147)," "))))</f>
        <v xml:space="preserve"> </v>
      </c>
      <c r="N148" s="1" t="str">
        <f t="shared" si="49"/>
        <v xml:space="preserve"> </v>
      </c>
      <c r="P148" s="3" t="str">
        <f>IF(O148="Plus",$K148,IF(O148="Basis",$K148-SUM(P$8:P147),IF(O148="Breedte",$K148-SUM(P$8:P147),IF(O147="Breedte",1-SUM(P$8:P147)," "))))</f>
        <v xml:space="preserve"> </v>
      </c>
      <c r="Q148" s="57" t="str">
        <f t="shared" si="65"/>
        <v/>
      </c>
      <c r="R148" s="93">
        <f t="shared" si="64"/>
        <v>0</v>
      </c>
      <c r="S148" s="12">
        <f t="shared" si="50"/>
        <v>-70</v>
      </c>
      <c r="T148" s="18">
        <f t="shared" si="51"/>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2"/>
        <v>1</v>
      </c>
      <c r="Z148" s="12">
        <f t="shared" si="53"/>
        <v>1</v>
      </c>
      <c r="AA148" s="12">
        <f t="shared" si="54"/>
        <v>1</v>
      </c>
      <c r="AB148" s="12">
        <f t="shared" si="55"/>
        <v>1</v>
      </c>
      <c r="AD148" s="12">
        <f t="shared" si="56"/>
        <v>-70</v>
      </c>
      <c r="AE148" s="18">
        <f t="shared" si="57"/>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8"/>
        <v>1</v>
      </c>
      <c r="AK148" s="12">
        <f t="shared" si="59"/>
        <v>1</v>
      </c>
      <c r="AL148" s="12">
        <f t="shared" si="60"/>
        <v>1</v>
      </c>
      <c r="AM148" s="12">
        <f t="shared" si="61"/>
        <v>1</v>
      </c>
    </row>
    <row r="149" spans="1:39" ht="12" customHeight="1" x14ac:dyDescent="0.15">
      <c r="A149" s="5">
        <f t="shared" si="46"/>
        <v>0</v>
      </c>
      <c r="B149" s="5">
        <f t="shared" si="47"/>
        <v>0</v>
      </c>
      <c r="C149" s="14">
        <f t="shared" si="62"/>
        <v>-71</v>
      </c>
      <c r="F149" s="120">
        <f>VLOOKUP(C149,Blad1!$A:$B,2,0)</f>
        <v>0</v>
      </c>
      <c r="G149" s="65" t="str">
        <f t="shared" si="63"/>
        <v/>
      </c>
      <c r="H149" s="4" t="str">
        <f>IF(G149="I",$K149,IF(G149="II",$K149-SUM(H$8:H148),IF(G149="III",$K149-SUM(H$8:H148),IF(G149="IV",$K149-SUM(H$8:H148),IF(G149="V",1-SUM(H$8:H148)," ")))))</f>
        <v xml:space="preserve"> </v>
      </c>
      <c r="I149" s="66" t="str">
        <f t="shared" si="45"/>
        <v/>
      </c>
      <c r="J149" s="43" t="str">
        <f>IF(I149="A",$K149,IF(I149="B",$K149-SUM(J$8:J148),IF(I149="C",$K149-SUM(J$8:J148),IF(I149="D",$K149-SUM(J$8:J148),IF(I149="E",1-SUM(J$8:J148)," ")))))</f>
        <v xml:space="preserve"> </v>
      </c>
      <c r="K149" s="1">
        <f>IF(C$4=0,0,(SUM(D$8:D149)/C$4))</f>
        <v>0</v>
      </c>
      <c r="L149" s="9" t="str">
        <f t="shared" si="48"/>
        <v xml:space="preserve"> </v>
      </c>
      <c r="M149" s="2" t="str">
        <f>IF(U149=2,K149,IF(W149=2,K149-SUM(M$8:M148),IF(X149=2,K149-SUM(M$8:M148),IF(X148=2,1-SUM(M$8:M148)," "))))</f>
        <v xml:space="preserve"> </v>
      </c>
      <c r="N149" s="1" t="str">
        <f t="shared" si="49"/>
        <v xml:space="preserve"> </v>
      </c>
      <c r="P149" s="3" t="str">
        <f>IF(O149="Plus",$K149,IF(O149="Basis",$K149-SUM(P$8:P148),IF(O149="Breedte",$K149-SUM(P$8:P148),IF(O148="Breedte",1-SUM(P$8:P148)," "))))</f>
        <v xml:space="preserve"> </v>
      </c>
      <c r="Q149" s="57" t="str">
        <f t="shared" si="65"/>
        <v/>
      </c>
      <c r="R149" s="93">
        <f t="shared" si="64"/>
        <v>0</v>
      </c>
      <c r="S149" s="12">
        <f t="shared" si="50"/>
        <v>-71</v>
      </c>
      <c r="T149" s="18">
        <f t="shared" si="51"/>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2"/>
        <v>1</v>
      </c>
      <c r="Z149" s="12">
        <f t="shared" si="53"/>
        <v>1</v>
      </c>
      <c r="AA149" s="12">
        <f t="shared" si="54"/>
        <v>1</v>
      </c>
      <c r="AB149" s="12">
        <f t="shared" si="55"/>
        <v>1</v>
      </c>
      <c r="AD149" s="12">
        <f t="shared" si="56"/>
        <v>-71</v>
      </c>
      <c r="AE149" s="18">
        <f t="shared" si="57"/>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8"/>
        <v>1</v>
      </c>
      <c r="AK149" s="12">
        <f t="shared" si="59"/>
        <v>1</v>
      </c>
      <c r="AL149" s="12">
        <f t="shared" si="60"/>
        <v>1</v>
      </c>
      <c r="AM149" s="12">
        <f t="shared" si="61"/>
        <v>1</v>
      </c>
    </row>
    <row r="150" spans="1:39" ht="12" customHeight="1" x14ac:dyDescent="0.15">
      <c r="A150" s="5">
        <f t="shared" si="46"/>
        <v>0</v>
      </c>
      <c r="B150" s="5">
        <f t="shared" si="47"/>
        <v>0</v>
      </c>
      <c r="C150" s="14">
        <f t="shared" si="62"/>
        <v>-72</v>
      </c>
      <c r="F150" s="120">
        <f>VLOOKUP(C150,Blad1!$A:$B,2,0)</f>
        <v>0</v>
      </c>
      <c r="G150" s="65" t="str">
        <f t="shared" si="63"/>
        <v/>
      </c>
      <c r="H150" s="4" t="str">
        <f>IF(G150="I",$K150,IF(G150="II",$K150-SUM(H$8:H149),IF(G150="III",$K150-SUM(H$8:H149),IF(G150="IV",$K150-SUM(H$8:H149),IF(G150="V",1-SUM(H$8:H149)," ")))))</f>
        <v xml:space="preserve"> </v>
      </c>
      <c r="I150" s="66" t="str">
        <f t="shared" si="45"/>
        <v/>
      </c>
      <c r="J150" s="43" t="str">
        <f>IF(I150="A",$K150,IF(I150="B",$K150-SUM(J$8:J149),IF(I150="C",$K150-SUM(J$8:J149),IF(I150="D",$K150-SUM(J$8:J149),IF(I150="E",1-SUM(J$8:J149)," ")))))</f>
        <v xml:space="preserve"> </v>
      </c>
      <c r="K150" s="1">
        <f>IF(C$4=0,0,(SUM(D$8:D150)/C$4))</f>
        <v>0</v>
      </c>
      <c r="L150" s="9" t="str">
        <f t="shared" si="48"/>
        <v xml:space="preserve"> </v>
      </c>
      <c r="M150" s="2" t="str">
        <f>IF(U150=2,K150,IF(W150=2,K150-SUM(M$8:M149),IF(X150=2,K150-SUM(M$8:M149),IF(X149=2,1-SUM(M$8:M149)," "))))</f>
        <v xml:space="preserve"> </v>
      </c>
      <c r="N150" s="1" t="str">
        <f t="shared" si="49"/>
        <v xml:space="preserve"> </v>
      </c>
      <c r="P150" s="3" t="str">
        <f>IF(O150="Plus",$K150,IF(O150="Basis",$K150-SUM(P$8:P149),IF(O150="Breedte",$K150-SUM(P$8:P149),IF(O149="Breedte",1-SUM(P$8:P149)," "))))</f>
        <v xml:space="preserve"> </v>
      </c>
      <c r="Q150" s="57" t="str">
        <f t="shared" si="65"/>
        <v/>
      </c>
      <c r="R150" s="93">
        <f t="shared" si="64"/>
        <v>0</v>
      </c>
      <c r="S150" s="12">
        <f t="shared" si="50"/>
        <v>-72</v>
      </c>
      <c r="T150" s="18">
        <f t="shared" si="51"/>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2"/>
        <v>1</v>
      </c>
      <c r="Z150" s="12">
        <f t="shared" si="53"/>
        <v>1</v>
      </c>
      <c r="AA150" s="12">
        <f t="shared" si="54"/>
        <v>1</v>
      </c>
      <c r="AB150" s="12">
        <f t="shared" si="55"/>
        <v>1</v>
      </c>
      <c r="AD150" s="12">
        <f t="shared" si="56"/>
        <v>-72</v>
      </c>
      <c r="AE150" s="18">
        <f t="shared" si="57"/>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8"/>
        <v>1</v>
      </c>
      <c r="AK150" s="12">
        <f t="shared" si="59"/>
        <v>1</v>
      </c>
      <c r="AL150" s="12">
        <f t="shared" si="60"/>
        <v>1</v>
      </c>
      <c r="AM150" s="12">
        <f t="shared" si="61"/>
        <v>1</v>
      </c>
    </row>
    <row r="151" spans="1:39" ht="12" customHeight="1" x14ac:dyDescent="0.15">
      <c r="A151" s="5">
        <f t="shared" si="46"/>
        <v>0</v>
      </c>
      <c r="B151" s="5">
        <f t="shared" si="47"/>
        <v>0</v>
      </c>
      <c r="C151" s="14">
        <f t="shared" si="62"/>
        <v>-73</v>
      </c>
      <c r="F151" s="120">
        <f>VLOOKUP(C151,Blad1!$A:$B,2,0)</f>
        <v>0</v>
      </c>
      <c r="G151" s="65" t="str">
        <f t="shared" si="63"/>
        <v/>
      </c>
      <c r="H151" s="4" t="str">
        <f>IF(G151="I",$K151,IF(G151="II",$K151-SUM(H$8:H150),IF(G151="III",$K151-SUM(H$8:H150),IF(G151="IV",$K151-SUM(H$8:H150),IF(G151="V",1-SUM(H$8:H150)," ")))))</f>
        <v xml:space="preserve"> </v>
      </c>
      <c r="I151" s="66" t="str">
        <f t="shared" si="45"/>
        <v/>
      </c>
      <c r="J151" s="43" t="str">
        <f>IF(I151="A",$K151,IF(I151="B",$K151-SUM(J$8:J150),IF(I151="C",$K151-SUM(J$8:J150),IF(I151="D",$K151-SUM(J$8:J150),IF(I151="E",1-SUM(J$8:J150)," ")))))</f>
        <v xml:space="preserve"> </v>
      </c>
      <c r="K151" s="1">
        <f>IF(C$4=0,0,(SUM(D$8:D151)/C$4))</f>
        <v>0</v>
      </c>
      <c r="L151" s="9" t="str">
        <f t="shared" si="48"/>
        <v xml:space="preserve"> </v>
      </c>
      <c r="M151" s="2" t="str">
        <f>IF(U151=2,K151,IF(W151=2,K151-SUM(M$8:M150),IF(X151=2,K151-SUM(M$8:M150),IF(X150=2,1-SUM(M$8:M150)," "))))</f>
        <v xml:space="preserve"> </v>
      </c>
      <c r="N151" s="1" t="str">
        <f t="shared" si="49"/>
        <v xml:space="preserve"> </v>
      </c>
      <c r="P151" s="3" t="str">
        <f>IF(O151="Plus",$K151,IF(O151="Basis",$K151-SUM(P$8:P150),IF(O151="Breedte",$K151-SUM(P$8:P150),IF(O150="Breedte",1-SUM(P$8:P150)," "))))</f>
        <v xml:space="preserve"> </v>
      </c>
      <c r="Q151" s="57" t="str">
        <f t="shared" si="65"/>
        <v/>
      </c>
      <c r="R151" s="93">
        <f t="shared" si="64"/>
        <v>0</v>
      </c>
      <c r="S151" s="12">
        <f t="shared" si="50"/>
        <v>-73</v>
      </c>
      <c r="T151" s="18">
        <f t="shared" si="51"/>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2"/>
        <v>1</v>
      </c>
      <c r="Z151" s="12">
        <f t="shared" si="53"/>
        <v>1</v>
      </c>
      <c r="AA151" s="12">
        <f t="shared" si="54"/>
        <v>1</v>
      </c>
      <c r="AB151" s="12">
        <f t="shared" si="55"/>
        <v>1</v>
      </c>
      <c r="AD151" s="12">
        <f t="shared" si="56"/>
        <v>-73</v>
      </c>
      <c r="AE151" s="18">
        <f t="shared" si="57"/>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8"/>
        <v>1</v>
      </c>
      <c r="AK151" s="12">
        <f t="shared" si="59"/>
        <v>1</v>
      </c>
      <c r="AL151" s="12">
        <f t="shared" si="60"/>
        <v>1</v>
      </c>
      <c r="AM151" s="12">
        <f t="shared" si="61"/>
        <v>1</v>
      </c>
    </row>
    <row r="152" spans="1:39" ht="12" customHeight="1" x14ac:dyDescent="0.15">
      <c r="A152" s="5">
        <f t="shared" si="46"/>
        <v>0</v>
      </c>
      <c r="B152" s="5">
        <f t="shared" si="47"/>
        <v>0</v>
      </c>
      <c r="C152" s="14">
        <f t="shared" si="62"/>
        <v>-74</v>
      </c>
      <c r="F152" s="120">
        <f>VLOOKUP(C152,Blad1!$A:$B,2,0)</f>
        <v>0</v>
      </c>
      <c r="G152" s="65" t="str">
        <f t="shared" si="63"/>
        <v/>
      </c>
      <c r="H152" s="4" t="str">
        <f>IF(G152="I",$K152,IF(G152="II",$K152-SUM(H$8:H151),IF(G152="III",$K152-SUM(H$8:H151),IF(G152="IV",$K152-SUM(H$8:H151),IF(G152="V",1-SUM(H$8:H151)," ")))))</f>
        <v xml:space="preserve"> </v>
      </c>
      <c r="I152" s="66" t="str">
        <f t="shared" si="45"/>
        <v/>
      </c>
      <c r="J152" s="43" t="str">
        <f>IF(I152="A",$K152,IF(I152="B",$K152-SUM(J$8:J151),IF(I152="C",$K152-SUM(J$8:J151),IF(I152="D",$K152-SUM(J$8:J151),IF(I152="E",1-SUM(J$8:J151)," ")))))</f>
        <v xml:space="preserve"> </v>
      </c>
      <c r="K152" s="1">
        <f>IF(C$4=0,0,(SUM(D$8:D152)/C$4))</f>
        <v>0</v>
      </c>
      <c r="L152" s="9" t="str">
        <f t="shared" si="48"/>
        <v xml:space="preserve"> </v>
      </c>
      <c r="M152" s="2" t="str">
        <f>IF(U152=2,K152,IF(W152=2,K152-SUM(M$8:M151),IF(X152=2,K152-SUM(M$8:M151),IF(X151=2,1-SUM(M$8:M151)," "))))</f>
        <v xml:space="preserve"> </v>
      </c>
      <c r="N152" s="1" t="str">
        <f t="shared" si="49"/>
        <v xml:space="preserve"> </v>
      </c>
      <c r="P152" s="3" t="str">
        <f>IF(O152="Plus",$K152,IF(O152="Basis",$K152-SUM(P$8:P151),IF(O152="Breedte",$K152-SUM(P$8:P151),IF(O151="Breedte",1-SUM(P$8:P151)," "))))</f>
        <v xml:space="preserve"> </v>
      </c>
      <c r="Q152" s="57" t="str">
        <f t="shared" si="65"/>
        <v/>
      </c>
      <c r="R152" s="93">
        <f t="shared" si="64"/>
        <v>0</v>
      </c>
      <c r="S152" s="12">
        <f t="shared" si="50"/>
        <v>-74</v>
      </c>
      <c r="T152" s="18">
        <f t="shared" si="51"/>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2"/>
        <v>1</v>
      </c>
      <c r="Z152" s="12">
        <f t="shared" si="53"/>
        <v>1</v>
      </c>
      <c r="AA152" s="12">
        <f t="shared" si="54"/>
        <v>1</v>
      </c>
      <c r="AB152" s="12">
        <f t="shared" si="55"/>
        <v>1</v>
      </c>
      <c r="AD152" s="12">
        <f t="shared" si="56"/>
        <v>-74</v>
      </c>
      <c r="AE152" s="18">
        <f t="shared" si="57"/>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8"/>
        <v>1</v>
      </c>
      <c r="AK152" s="12">
        <f t="shared" si="59"/>
        <v>1</v>
      </c>
      <c r="AL152" s="12">
        <f t="shared" si="60"/>
        <v>1</v>
      </c>
      <c r="AM152" s="12">
        <f t="shared" si="61"/>
        <v>1</v>
      </c>
    </row>
    <row r="153" spans="1:39" ht="12" customHeight="1" x14ac:dyDescent="0.15">
      <c r="A153" s="5">
        <f t="shared" si="46"/>
        <v>0</v>
      </c>
      <c r="B153" s="5">
        <f t="shared" si="47"/>
        <v>0</v>
      </c>
      <c r="C153" s="14">
        <f t="shared" si="62"/>
        <v>-75</v>
      </c>
      <c r="F153" s="120">
        <f>VLOOKUP(C153,Blad1!$A:$B,2,0)</f>
        <v>0</v>
      </c>
      <c r="G153" s="65" t="str">
        <f t="shared" si="63"/>
        <v/>
      </c>
      <c r="H153" s="4" t="str">
        <f>IF(G153="I",$K153,IF(G153="II",$K153-SUM(H$8:H152),IF(G153="III",$K153-SUM(H$8:H152),IF(G153="IV",$K153-SUM(H$8:H152),IF(G153="V",1-SUM(H$8:H152)," ")))))</f>
        <v xml:space="preserve"> </v>
      </c>
      <c r="I153" s="66" t="str">
        <f t="shared" si="45"/>
        <v/>
      </c>
      <c r="J153" s="43" t="str">
        <f>IF(I153="A",$K153,IF(I153="B",$K153-SUM(J$8:J152),IF(I153="C",$K153-SUM(J$8:J152),IF(I153="D",$K153-SUM(J$8:J152),IF(I153="E",1-SUM(J$8:J152)," ")))))</f>
        <v xml:space="preserve"> </v>
      </c>
      <c r="K153" s="1">
        <f>IF(C$4=0,0,(SUM(D$8:D153)/C$4))</f>
        <v>0</v>
      </c>
      <c r="L153" s="9" t="str">
        <f t="shared" si="48"/>
        <v xml:space="preserve"> </v>
      </c>
      <c r="M153" s="2" t="str">
        <f>IF(U153=2,K153,IF(W153=2,K153-SUM(M$8:M152),IF(X153=2,K153-SUM(M$8:M152),IF(X152=2,1-SUM(M$8:M152)," "))))</f>
        <v xml:space="preserve"> </v>
      </c>
      <c r="N153" s="1" t="str">
        <f t="shared" si="49"/>
        <v xml:space="preserve"> </v>
      </c>
      <c r="P153" s="3" t="str">
        <f>IF(O153="Plus",$K153,IF(O153="Basis",$K153-SUM(P$8:P152),IF(O153="Breedte",$K153-SUM(P$8:P152),IF(O152="Breedte",1-SUM(P$8:P152)," "))))</f>
        <v xml:space="preserve"> </v>
      </c>
      <c r="Q153" s="57" t="str">
        <f t="shared" si="65"/>
        <v/>
      </c>
      <c r="R153" s="93">
        <f t="shared" si="64"/>
        <v>0</v>
      </c>
      <c r="S153" s="12">
        <f t="shared" si="50"/>
        <v>-75</v>
      </c>
      <c r="T153" s="18">
        <f t="shared" si="51"/>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2"/>
        <v>1</v>
      </c>
      <c r="Z153" s="12">
        <f t="shared" si="53"/>
        <v>1</v>
      </c>
      <c r="AA153" s="12">
        <f t="shared" si="54"/>
        <v>1</v>
      </c>
      <c r="AB153" s="12">
        <f t="shared" si="55"/>
        <v>1</v>
      </c>
      <c r="AD153" s="12">
        <f t="shared" si="56"/>
        <v>-75</v>
      </c>
      <c r="AE153" s="18">
        <f t="shared" si="57"/>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8"/>
        <v>1</v>
      </c>
      <c r="AK153" s="12">
        <f t="shared" si="59"/>
        <v>1</v>
      </c>
      <c r="AL153" s="12">
        <f t="shared" si="60"/>
        <v>1</v>
      </c>
      <c r="AM153" s="12">
        <f t="shared" si="61"/>
        <v>1</v>
      </c>
    </row>
    <row r="154" spans="1:39" ht="12" customHeight="1" x14ac:dyDescent="0.15">
      <c r="A154" s="5">
        <f t="shared" si="46"/>
        <v>0</v>
      </c>
      <c r="B154" s="5">
        <f t="shared" si="47"/>
        <v>0</v>
      </c>
      <c r="C154" s="14">
        <f t="shared" si="62"/>
        <v>-76</v>
      </c>
      <c r="F154" s="120">
        <f>VLOOKUP(C154,Blad1!$A:$B,2,0)</f>
        <v>0</v>
      </c>
      <c r="G154" s="65" t="str">
        <f t="shared" si="63"/>
        <v/>
      </c>
      <c r="H154" s="4" t="str">
        <f>IF(G154="I",$K154,IF(G154="II",$K154-SUM(H$8:H153),IF(G154="III",$K154-SUM(H$8:H153),IF(G154="IV",$K154-SUM(H$8:H153),IF(G154="V",1-SUM(H$8:H153)," ")))))</f>
        <v xml:space="preserve"> </v>
      </c>
      <c r="I154" s="66" t="str">
        <f t="shared" si="45"/>
        <v/>
      </c>
      <c r="J154" s="43" t="str">
        <f>IF(I154="A",$K154,IF(I154="B",$K154-SUM(J$8:J153),IF(I154="C",$K154-SUM(J$8:J153),IF(I154="D",$K154-SUM(J$8:J153),IF(I154="E",1-SUM(J$8:J153)," ")))))</f>
        <v xml:space="preserve"> </v>
      </c>
      <c r="K154" s="1">
        <f>IF(C$4=0,0,(SUM(D$8:D154)/C$4))</f>
        <v>0</v>
      </c>
      <c r="L154" s="9" t="str">
        <f t="shared" si="48"/>
        <v xml:space="preserve"> </v>
      </c>
      <c r="M154" s="2" t="str">
        <f>IF(U154=2,K154,IF(W154=2,K154-SUM(M$8:M153),IF(X154=2,K154-SUM(M$8:M153),IF(X153=2,1-SUM(M$8:M153)," "))))</f>
        <v xml:space="preserve"> </v>
      </c>
      <c r="N154" s="1" t="str">
        <f t="shared" si="49"/>
        <v xml:space="preserve"> </v>
      </c>
      <c r="P154" s="3" t="str">
        <f>IF(O154="Plus",$K154,IF(O154="Basis",$K154-SUM(P$8:P153),IF(O154="Breedte",$K154-SUM(P$8:P153),IF(O153="Breedte",1-SUM(P$8:P153)," "))))</f>
        <v xml:space="preserve"> </v>
      </c>
      <c r="Q154" s="57" t="str">
        <f t="shared" si="65"/>
        <v/>
      </c>
      <c r="R154" s="93">
        <f t="shared" si="64"/>
        <v>0</v>
      </c>
      <c r="S154" s="12">
        <f t="shared" si="50"/>
        <v>-76</v>
      </c>
      <c r="T154" s="18">
        <f t="shared" si="51"/>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2"/>
        <v>1</v>
      </c>
      <c r="Z154" s="12">
        <f t="shared" si="53"/>
        <v>1</v>
      </c>
      <c r="AA154" s="12">
        <f t="shared" si="54"/>
        <v>1</v>
      </c>
      <c r="AB154" s="12">
        <f t="shared" si="55"/>
        <v>1</v>
      </c>
      <c r="AD154" s="12">
        <f t="shared" si="56"/>
        <v>-76</v>
      </c>
      <c r="AE154" s="18">
        <f t="shared" si="57"/>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8"/>
        <v>1</v>
      </c>
      <c r="AK154" s="12">
        <f t="shared" si="59"/>
        <v>1</v>
      </c>
      <c r="AL154" s="12">
        <f t="shared" si="60"/>
        <v>1</v>
      </c>
      <c r="AM154" s="12">
        <f t="shared" si="61"/>
        <v>1</v>
      </c>
    </row>
    <row r="155" spans="1:39" ht="12" customHeight="1" x14ac:dyDescent="0.15">
      <c r="A155" s="5">
        <f t="shared" si="46"/>
        <v>0</v>
      </c>
      <c r="B155" s="5">
        <f t="shared" si="47"/>
        <v>0</v>
      </c>
      <c r="C155" s="14">
        <f t="shared" si="62"/>
        <v>-77</v>
      </c>
      <c r="F155" s="120">
        <f>VLOOKUP(C155,Blad1!$A:$B,2,0)</f>
        <v>0</v>
      </c>
      <c r="G155" s="65" t="str">
        <f t="shared" si="63"/>
        <v/>
      </c>
      <c r="H155" s="4" t="str">
        <f>IF(G155="I",$K155,IF(G155="II",$K155-SUM(H$8:H154),IF(G155="III",$K155-SUM(H$8:H154),IF(G155="IV",$K155-SUM(H$8:H154),IF(G155="V",1-SUM(H$8:H154)," ")))))</f>
        <v xml:space="preserve"> </v>
      </c>
      <c r="I155" s="66" t="str">
        <f t="shared" si="45"/>
        <v/>
      </c>
      <c r="J155" s="43" t="str">
        <f>IF(I155="A",$K155,IF(I155="B",$K155-SUM(J$8:J154),IF(I155="C",$K155-SUM(J$8:J154),IF(I155="D",$K155-SUM(J$8:J154),IF(I155="E",1-SUM(J$8:J154)," ")))))</f>
        <v xml:space="preserve"> </v>
      </c>
      <c r="K155" s="1">
        <f>IF(C$4=0,0,(SUM(D$8:D155)/C$4))</f>
        <v>0</v>
      </c>
      <c r="L155" s="9" t="str">
        <f t="shared" si="48"/>
        <v xml:space="preserve"> </v>
      </c>
      <c r="M155" s="2" t="str">
        <f>IF(U155=2,K155,IF(W155=2,K155-SUM(M$8:M154),IF(X155=2,K155-SUM(M$8:M154),IF(X154=2,1-SUM(M$8:M154)," "))))</f>
        <v xml:space="preserve"> </v>
      </c>
      <c r="N155" s="1" t="str">
        <f t="shared" si="49"/>
        <v xml:space="preserve"> </v>
      </c>
      <c r="P155" s="3" t="str">
        <f>IF(O155="Plus",$K155,IF(O155="Basis",$K155-SUM(P$8:P154),IF(O155="Breedte",$K155-SUM(P$8:P154),IF(O154="Breedte",1-SUM(P$8:P154)," "))))</f>
        <v xml:space="preserve"> </v>
      </c>
      <c r="Q155" s="57" t="str">
        <f t="shared" si="65"/>
        <v/>
      </c>
      <c r="R155" s="93">
        <f t="shared" si="64"/>
        <v>0</v>
      </c>
      <c r="S155" s="12">
        <f t="shared" si="50"/>
        <v>-77</v>
      </c>
      <c r="T155" s="18">
        <f t="shared" si="51"/>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2"/>
        <v>1</v>
      </c>
      <c r="Z155" s="12">
        <f t="shared" si="53"/>
        <v>1</v>
      </c>
      <c r="AA155" s="12">
        <f t="shared" si="54"/>
        <v>1</v>
      </c>
      <c r="AB155" s="12">
        <f t="shared" si="55"/>
        <v>1</v>
      </c>
      <c r="AD155" s="12">
        <f t="shared" si="56"/>
        <v>-77</v>
      </c>
      <c r="AE155" s="18">
        <f t="shared" si="57"/>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8"/>
        <v>1</v>
      </c>
      <c r="AK155" s="12">
        <f t="shared" si="59"/>
        <v>1</v>
      </c>
      <c r="AL155" s="12">
        <f t="shared" si="60"/>
        <v>1</v>
      </c>
      <c r="AM155" s="12">
        <f t="shared" si="61"/>
        <v>1</v>
      </c>
    </row>
    <row r="156" spans="1:39" ht="12" customHeight="1" x14ac:dyDescent="0.15">
      <c r="A156" s="5">
        <f t="shared" si="46"/>
        <v>0</v>
      </c>
      <c r="B156" s="5">
        <f t="shared" si="47"/>
        <v>0</v>
      </c>
      <c r="C156" s="14">
        <f t="shared" si="62"/>
        <v>-78</v>
      </c>
      <c r="F156" s="120"/>
      <c r="G156" s="65" t="str">
        <f t="shared" si="63"/>
        <v/>
      </c>
      <c r="H156" s="4" t="str">
        <f>IF(G156="I",$K156,IF(G156="II",$K156-SUM(H$8:H155),IF(G156="III",$K156-SUM(H$8:H155),IF(G156="IV",$K156-SUM(H$8:H155),IF(G156="V",1-SUM(H$8:H155)," ")))))</f>
        <v xml:space="preserve"> </v>
      </c>
      <c r="I156" s="66" t="str">
        <f t="shared" si="45"/>
        <v/>
      </c>
      <c r="J156" s="43" t="str">
        <f>IF(I156="A",$K156,IF(I156="B",$K156-SUM(J$8:J155),IF(I156="C",$K156-SUM(J$8:J155),IF(I156="D",$K156-SUM(J$8:J155),IF(I156="E",1-SUM(J$8:J155)," ")))))</f>
        <v xml:space="preserve"> </v>
      </c>
      <c r="K156" s="1">
        <f>IF(C$4=0,0,(SUM(D$8:D156)/C$4))</f>
        <v>0</v>
      </c>
      <c r="L156" s="9" t="str">
        <f t="shared" si="48"/>
        <v xml:space="preserve"> </v>
      </c>
      <c r="M156" s="2" t="str">
        <f>IF(U156=2,K156,IF(W156=2,K156-SUM(M$8:M155),IF(X156=2,K156-SUM(M$8:M155),IF(X155=2,1-SUM(M$8:M155)," "))))</f>
        <v xml:space="preserve"> </v>
      </c>
      <c r="N156" s="1" t="str">
        <f t="shared" si="49"/>
        <v xml:space="preserve"> </v>
      </c>
      <c r="P156" s="3" t="str">
        <f>IF(O156="Plus",$K156,IF(O156="Basis",$K156-SUM(P$8:P155),IF(O156="Breedte",$K156-SUM(P$8:P155),IF(O155="Breedte",1-SUM(P$8:P155)," "))))</f>
        <v xml:space="preserve"> </v>
      </c>
      <c r="Q156" s="57" t="str">
        <f t="shared" si="65"/>
        <v/>
      </c>
      <c r="R156" s="93">
        <f t="shared" si="64"/>
        <v>0</v>
      </c>
      <c r="S156" s="12">
        <f t="shared" si="50"/>
        <v>-78</v>
      </c>
      <c r="T156" s="18">
        <f t="shared" si="51"/>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2"/>
        <v>1</v>
      </c>
      <c r="Z156" s="12">
        <f t="shared" si="53"/>
        <v>1</v>
      </c>
      <c r="AA156" s="12">
        <f t="shared" si="54"/>
        <v>1</v>
      </c>
      <c r="AB156" s="12">
        <f t="shared" si="55"/>
        <v>1</v>
      </c>
      <c r="AD156" s="12">
        <f t="shared" si="56"/>
        <v>-78</v>
      </c>
      <c r="AE156" s="18">
        <f t="shared" si="57"/>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8"/>
        <v>1</v>
      </c>
      <c r="AK156" s="12">
        <f t="shared" si="59"/>
        <v>1</v>
      </c>
      <c r="AL156" s="12">
        <f t="shared" si="60"/>
        <v>1</v>
      </c>
      <c r="AM156" s="12">
        <f t="shared" si="61"/>
        <v>1</v>
      </c>
    </row>
    <row r="157" spans="1:39" ht="12" customHeight="1" x14ac:dyDescent="0.15">
      <c r="A157" s="5">
        <f t="shared" si="46"/>
        <v>0</v>
      </c>
      <c r="B157" s="5">
        <f t="shared" si="47"/>
        <v>0</v>
      </c>
      <c r="C157" s="14">
        <f t="shared" si="62"/>
        <v>-79</v>
      </c>
      <c r="F157" s="120"/>
      <c r="G157" s="65" t="str">
        <f t="shared" si="63"/>
        <v/>
      </c>
      <c r="H157" s="4" t="str">
        <f>IF(G157="I",$K157,IF(G157="II",$K157-SUM(H$8:H156),IF(G157="III",$K157-SUM(H$8:H156),IF(G157="IV",$K157-SUM(H$8:H156),IF(G157="V",1-SUM(H$8:H156)," ")))))</f>
        <v xml:space="preserve"> </v>
      </c>
      <c r="I157" s="66" t="str">
        <f t="shared" si="45"/>
        <v/>
      </c>
      <c r="J157" s="43" t="str">
        <f>IF(I157="A",$K157,IF(I157="B",$K157-SUM(J$8:J156),IF(I157="C",$K157-SUM(J$8:J156),IF(I157="D",$K157-SUM(J$8:J156),IF(I157="E",1-SUM(J$8:J156)," ")))))</f>
        <v xml:space="preserve"> </v>
      </c>
      <c r="K157" s="1">
        <f>IF(C$4=0,0,(SUM(D$8:D157)/C$4))</f>
        <v>0</v>
      </c>
      <c r="L157" s="9" t="str">
        <f t="shared" si="48"/>
        <v xml:space="preserve"> </v>
      </c>
      <c r="M157" s="2" t="str">
        <f>IF(U157=2,K157,IF(W157=2,K157-SUM(M$8:M156),IF(X157=2,K157-SUM(M$8:M156),IF(X156=2,1-SUM(M$8:M156)," "))))</f>
        <v xml:space="preserve"> </v>
      </c>
      <c r="N157" s="1" t="str">
        <f t="shared" si="49"/>
        <v xml:space="preserve"> </v>
      </c>
      <c r="P157" s="3" t="str">
        <f>IF(O157="Plus",$K157,IF(O157="Basis",$K157-SUM(P$8:P156),IF(O157="Breedte",$K157-SUM(P$8:P156),IF(O156="Breedte",1-SUM(P$8:P156)," "))))</f>
        <v xml:space="preserve"> </v>
      </c>
      <c r="Q157" s="57" t="str">
        <f t="shared" si="65"/>
        <v/>
      </c>
      <c r="R157" s="93">
        <f t="shared" si="64"/>
        <v>0</v>
      </c>
      <c r="S157" s="12">
        <f t="shared" si="50"/>
        <v>-79</v>
      </c>
      <c r="T157" s="18">
        <f t="shared" si="51"/>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2"/>
        <v>1</v>
      </c>
      <c r="Z157" s="12">
        <f t="shared" si="53"/>
        <v>1</v>
      </c>
      <c r="AA157" s="12">
        <f t="shared" si="54"/>
        <v>1</v>
      </c>
      <c r="AB157" s="12">
        <f t="shared" si="55"/>
        <v>1</v>
      </c>
      <c r="AD157" s="12">
        <f t="shared" si="56"/>
        <v>-79</v>
      </c>
      <c r="AE157" s="18">
        <f t="shared" si="57"/>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8"/>
        <v>1</v>
      </c>
      <c r="AK157" s="12">
        <f t="shared" si="59"/>
        <v>1</v>
      </c>
      <c r="AL157" s="12">
        <f t="shared" si="60"/>
        <v>1</v>
      </c>
      <c r="AM157" s="12">
        <f t="shared" si="61"/>
        <v>1</v>
      </c>
    </row>
    <row r="158" spans="1:39" ht="12" customHeight="1" x14ac:dyDescent="0.15">
      <c r="A158" s="5">
        <f t="shared" si="46"/>
        <v>0</v>
      </c>
      <c r="B158" s="5">
        <f t="shared" si="47"/>
        <v>0</v>
      </c>
      <c r="C158" s="14">
        <f t="shared" si="62"/>
        <v>-80</v>
      </c>
      <c r="F158" s="120"/>
      <c r="G158" s="65" t="str">
        <f t="shared" si="63"/>
        <v/>
      </c>
      <c r="H158" s="4" t="str">
        <f>IF(G158="I",$K158,IF(G158="II",$K158-SUM(H$8:H157),IF(G158="III",$K158-SUM(H$8:H157),IF(G158="IV",$K158-SUM(H$8:H157),IF(G158="V",1-SUM(H$8:H157)," ")))))</f>
        <v xml:space="preserve"> </v>
      </c>
      <c r="I158" s="66" t="str">
        <f t="shared" si="45"/>
        <v/>
      </c>
      <c r="J158" s="43" t="str">
        <f>IF(I158="A",$K158,IF(I158="B",$K158-SUM(J$8:J157),IF(I158="C",$K158-SUM(J$8:J157),IF(I158="D",$K158-SUM(J$8:J157),IF(I158="E",1-SUM(J$8:J157)," ")))))</f>
        <v xml:space="preserve"> </v>
      </c>
      <c r="K158" s="1">
        <f>IF(C$4=0,0,(SUM(D$8:D158)/C$4))</f>
        <v>0</v>
      </c>
      <c r="L158" s="9" t="str">
        <f t="shared" si="48"/>
        <v xml:space="preserve"> </v>
      </c>
      <c r="M158" s="2" t="str">
        <f>IF(U158=2,K158,IF(W158=2,K158-SUM(M$8:M157),IF(X158=2,K158-SUM(M$8:M157),IF(X157=2,1-SUM(M$8:M157)," "))))</f>
        <v xml:space="preserve"> </v>
      </c>
      <c r="N158" s="1" t="str">
        <f t="shared" si="49"/>
        <v xml:space="preserve"> </v>
      </c>
      <c r="P158" s="3" t="str">
        <f>IF(O158="Plus",$K158,IF(O158="Basis",$K158-SUM(P$8:P157),IF(O158="Breedte",$K158-SUM(P$8:P157),IF(O157="Breedte",1-SUM(P$8:P157)," "))))</f>
        <v xml:space="preserve"> </v>
      </c>
      <c r="Q158" s="57" t="str">
        <f t="shared" si="65"/>
        <v/>
      </c>
      <c r="R158" s="93">
        <f t="shared" si="64"/>
        <v>0</v>
      </c>
      <c r="S158" s="12">
        <f t="shared" si="50"/>
        <v>-80</v>
      </c>
      <c r="T158" s="18">
        <f t="shared" si="51"/>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2"/>
        <v>1</v>
      </c>
      <c r="Z158" s="12">
        <f t="shared" si="53"/>
        <v>1</v>
      </c>
      <c r="AA158" s="12">
        <f t="shared" si="54"/>
        <v>1</v>
      </c>
      <c r="AB158" s="12">
        <f t="shared" si="55"/>
        <v>1</v>
      </c>
      <c r="AD158" s="12">
        <f t="shared" si="56"/>
        <v>-80</v>
      </c>
      <c r="AE158" s="18">
        <f t="shared" si="57"/>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8"/>
        <v>1</v>
      </c>
      <c r="AK158" s="12">
        <f t="shared" si="59"/>
        <v>1</v>
      </c>
      <c r="AL158" s="12">
        <f t="shared" si="60"/>
        <v>1</v>
      </c>
      <c r="AM158" s="12">
        <f t="shared" si="61"/>
        <v>1</v>
      </c>
    </row>
    <row r="159" spans="1:39" ht="12" customHeight="1" x14ac:dyDescent="0.15">
      <c r="A159" s="5">
        <f t="shared" si="46"/>
        <v>0</v>
      </c>
      <c r="B159" s="5">
        <f t="shared" si="47"/>
        <v>0</v>
      </c>
      <c r="C159" s="14">
        <f t="shared" si="62"/>
        <v>-81</v>
      </c>
      <c r="F159" s="120"/>
      <c r="G159" s="65" t="str">
        <f t="shared" si="63"/>
        <v/>
      </c>
      <c r="H159" s="4" t="str">
        <f>IF(G159="I",$K159,IF(G159="II",$K159-SUM(H$8:H158),IF(G159="III",$K159-SUM(H$8:H158),IF(G159="IV",$K159-SUM(H$8:H158),IF(G159="V",1-SUM(H$8:H158)," ")))))</f>
        <v xml:space="preserve"> </v>
      </c>
      <c r="I159" s="66" t="str">
        <f t="shared" si="45"/>
        <v/>
      </c>
      <c r="J159" s="43" t="str">
        <f>IF(I159="A",$K159,IF(I159="B",$K159-SUM(J$8:J158),IF(I159="C",$K159-SUM(J$8:J158),IF(I159="D",$K159-SUM(J$8:J158),IF(I159="E",1-SUM(J$8:J158)," ")))))</f>
        <v xml:space="preserve"> </v>
      </c>
      <c r="K159" s="1">
        <f>IF(C$4=0,0,(SUM(D$8:D159)/C$4))</f>
        <v>0</v>
      </c>
      <c r="L159" s="9" t="str">
        <f t="shared" si="48"/>
        <v xml:space="preserve"> </v>
      </c>
      <c r="M159" s="2" t="str">
        <f>IF(U159=2,K159,IF(W159=2,K159-SUM(M$8:M158),IF(X159=2,K159-SUM(M$8:M158),IF(X158=2,1-SUM(M$8:M158)," "))))</f>
        <v xml:space="preserve"> </v>
      </c>
      <c r="N159" s="1" t="str">
        <f t="shared" si="49"/>
        <v xml:space="preserve"> </v>
      </c>
      <c r="P159" s="3" t="str">
        <f>IF(O159="Plus",$K159,IF(O159="Basis",$K159-SUM(P$8:P158),IF(O159="Breedte",$K159-SUM(P$8:P158),IF(O158="Breedte",1-SUM(P$8:P158)," "))))</f>
        <v xml:space="preserve"> </v>
      </c>
      <c r="Q159" s="57" t="str">
        <f t="shared" si="65"/>
        <v/>
      </c>
      <c r="R159" s="93">
        <f t="shared" si="64"/>
        <v>0</v>
      </c>
      <c r="S159" s="12">
        <f t="shared" si="50"/>
        <v>-81</v>
      </c>
      <c r="T159" s="18">
        <f t="shared" si="51"/>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2"/>
        <v>1</v>
      </c>
      <c r="Z159" s="12">
        <f t="shared" si="53"/>
        <v>1</v>
      </c>
      <c r="AA159" s="12">
        <f t="shared" si="54"/>
        <v>1</v>
      </c>
      <c r="AB159" s="12">
        <f t="shared" si="55"/>
        <v>1</v>
      </c>
      <c r="AD159" s="12">
        <f t="shared" si="56"/>
        <v>-81</v>
      </c>
      <c r="AE159" s="18">
        <f t="shared" si="57"/>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8"/>
        <v>1</v>
      </c>
      <c r="AK159" s="12">
        <f t="shared" si="59"/>
        <v>1</v>
      </c>
      <c r="AL159" s="12">
        <f t="shared" si="60"/>
        <v>1</v>
      </c>
      <c r="AM159" s="12">
        <f t="shared" si="61"/>
        <v>1</v>
      </c>
    </row>
    <row r="160" spans="1:39" ht="12" customHeight="1" x14ac:dyDescent="0.15">
      <c r="A160" s="5">
        <f t="shared" si="46"/>
        <v>0</v>
      </c>
      <c r="B160" s="5">
        <f t="shared" si="47"/>
        <v>0</v>
      </c>
      <c r="C160" s="14">
        <f t="shared" si="62"/>
        <v>-82</v>
      </c>
      <c r="F160" s="120"/>
      <c r="G160" s="65" t="str">
        <f t="shared" si="63"/>
        <v/>
      </c>
      <c r="H160" s="4" t="str">
        <f>IF(G160="I",$K160,IF(G160="II",$K160-SUM(H$8:H159),IF(G160="III",$K160-SUM(H$8:H159),IF(G160="IV",$K160-SUM(H$8:H159),IF(G160="V",1-SUM(H$8:H159)," ")))))</f>
        <v xml:space="preserve"> </v>
      </c>
      <c r="I160" s="66" t="str">
        <f t="shared" si="45"/>
        <v/>
      </c>
      <c r="J160" s="43" t="str">
        <f>IF(I160="A",$K160,IF(I160="B",$K160-SUM(J$8:J159),IF(I160="C",$K160-SUM(J$8:J159),IF(I160="D",$K160-SUM(J$8:J159),IF(I160="E",1-SUM(J$8:J159)," ")))))</f>
        <v xml:space="preserve"> </v>
      </c>
      <c r="K160" s="1">
        <f>IF(C$4=0,0,(SUM(D$8:D160)/C$4))</f>
        <v>0</v>
      </c>
      <c r="L160" s="9" t="str">
        <f t="shared" si="48"/>
        <v xml:space="preserve"> </v>
      </c>
      <c r="M160" s="2" t="str">
        <f>IF(U160=2,K160,IF(W160=2,K160-SUM(M$8:M159),IF(X160=2,K160-SUM(M$8:M159),IF(X159=2,1-SUM(M$8:M159)," "))))</f>
        <v xml:space="preserve"> </v>
      </c>
      <c r="N160" s="1" t="str">
        <f t="shared" si="49"/>
        <v xml:space="preserve"> </v>
      </c>
      <c r="P160" s="3" t="str">
        <f>IF(O160="Plus",$K160,IF(O160="Basis",$K160-SUM(P$8:P159),IF(O160="Breedte",$K160-SUM(P$8:P159),IF(O159="Breedte",1-SUM(P$8:P159)," "))))</f>
        <v xml:space="preserve"> </v>
      </c>
      <c r="Q160" s="57" t="str">
        <f t="shared" si="65"/>
        <v/>
      </c>
      <c r="R160" s="93">
        <f t="shared" si="64"/>
        <v>0</v>
      </c>
      <c r="S160" s="12">
        <f t="shared" si="50"/>
        <v>-82</v>
      </c>
      <c r="T160" s="18">
        <f t="shared" si="51"/>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2"/>
        <v>1</v>
      </c>
      <c r="Z160" s="12">
        <f t="shared" si="53"/>
        <v>1</v>
      </c>
      <c r="AA160" s="12">
        <f t="shared" si="54"/>
        <v>1</v>
      </c>
      <c r="AB160" s="12">
        <f t="shared" si="55"/>
        <v>1</v>
      </c>
      <c r="AD160" s="12">
        <f t="shared" si="56"/>
        <v>-82</v>
      </c>
      <c r="AE160" s="18">
        <f t="shared" si="57"/>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8"/>
        <v>1</v>
      </c>
      <c r="AK160" s="12">
        <f t="shared" si="59"/>
        <v>1</v>
      </c>
      <c r="AL160" s="12">
        <f t="shared" si="60"/>
        <v>1</v>
      </c>
      <c r="AM160" s="12">
        <f t="shared" si="61"/>
        <v>1</v>
      </c>
    </row>
    <row r="161" spans="1:39" ht="12" customHeight="1" x14ac:dyDescent="0.15">
      <c r="A161" s="5">
        <f t="shared" si="46"/>
        <v>0</v>
      </c>
      <c r="B161" s="5">
        <f t="shared" si="47"/>
        <v>0</v>
      </c>
      <c r="C161" s="14">
        <f t="shared" si="62"/>
        <v>-83</v>
      </c>
      <c r="F161" s="120"/>
      <c r="G161" s="65" t="str">
        <f t="shared" si="63"/>
        <v/>
      </c>
      <c r="H161" s="4" t="str">
        <f>IF(G161="I",$K161,IF(G161="II",$K161-SUM(H$8:H160),IF(G161="III",$K161-SUM(H$8:H160),IF(G161="IV",$K161-SUM(H$8:H160),IF(G161="V",1-SUM(H$8:H160)," ")))))</f>
        <v xml:space="preserve"> </v>
      </c>
      <c r="I161" s="66" t="str">
        <f t="shared" si="45"/>
        <v/>
      </c>
      <c r="J161" s="43" t="str">
        <f>IF(I161="A",$K161,IF(I161="B",$K161-SUM(J$8:J160),IF(I161="C",$K161-SUM(J$8:J160),IF(I161="D",$K161-SUM(J$8:J160),IF(I161="E",1-SUM(J$8:J160)," ")))))</f>
        <v xml:space="preserve"> </v>
      </c>
      <c r="K161" s="1">
        <f>IF(C$4=0,0,(SUM(D$8:D161)/C$4))</f>
        <v>0</v>
      </c>
      <c r="L161" s="9" t="str">
        <f t="shared" si="48"/>
        <v xml:space="preserve"> </v>
      </c>
      <c r="M161" s="2" t="str">
        <f>IF(U161=2,K161,IF(W161=2,K161-SUM(M$8:M160),IF(X161=2,K161-SUM(M$8:M160),IF(X160=2,1-SUM(M$8:M160)," "))))</f>
        <v xml:space="preserve"> </v>
      </c>
      <c r="N161" s="1" t="str">
        <f t="shared" si="49"/>
        <v xml:space="preserve"> </v>
      </c>
      <c r="P161" s="3" t="str">
        <f>IF(O161="Plus",$K161,IF(O161="Basis",$K161-SUM(P$8:P160),IF(O161="Breedte",$K161-SUM(P$8:P160),IF(O160="Breedte",1-SUM(P$8:P160)," "))))</f>
        <v xml:space="preserve"> </v>
      </c>
      <c r="Q161" s="57" t="str">
        <f t="shared" si="65"/>
        <v/>
      </c>
      <c r="R161" s="93">
        <f t="shared" si="64"/>
        <v>0</v>
      </c>
      <c r="S161" s="12">
        <f t="shared" si="50"/>
        <v>-83</v>
      </c>
      <c r="T161" s="18">
        <f t="shared" si="51"/>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2"/>
        <v>1</v>
      </c>
      <c r="Z161" s="12">
        <f t="shared" si="53"/>
        <v>1</v>
      </c>
      <c r="AA161" s="12">
        <f t="shared" si="54"/>
        <v>1</v>
      </c>
      <c r="AB161" s="12">
        <f t="shared" si="55"/>
        <v>1</v>
      </c>
      <c r="AD161" s="12">
        <f t="shared" si="56"/>
        <v>-83</v>
      </c>
      <c r="AE161" s="18">
        <f t="shared" si="57"/>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8"/>
        <v>1</v>
      </c>
      <c r="AK161" s="12">
        <f t="shared" si="59"/>
        <v>1</v>
      </c>
      <c r="AL161" s="12">
        <f t="shared" si="60"/>
        <v>1</v>
      </c>
      <c r="AM161" s="12">
        <f t="shared" si="61"/>
        <v>1</v>
      </c>
    </row>
    <row r="162" spans="1:39" ht="12" customHeight="1" x14ac:dyDescent="0.15">
      <c r="A162" s="5">
        <f t="shared" si="46"/>
        <v>0</v>
      </c>
      <c r="B162" s="5">
        <f t="shared" si="47"/>
        <v>0</v>
      </c>
      <c r="C162" s="14">
        <f t="shared" si="62"/>
        <v>-84</v>
      </c>
      <c r="F162" s="120"/>
      <c r="G162" s="65" t="str">
        <f t="shared" si="63"/>
        <v/>
      </c>
      <c r="H162" s="4" t="str">
        <f>IF(G162="I",$K162,IF(G162="II",$K162-SUM(H$8:H161),IF(G162="III",$K162-SUM(H$8:H161),IF(G162="IV",$K162-SUM(H$8:H161),IF(G162="V",1-SUM(H$8:H161)," ")))))</f>
        <v xml:space="preserve"> </v>
      </c>
      <c r="I162" s="66" t="str">
        <f t="shared" si="45"/>
        <v/>
      </c>
      <c r="J162" s="43" t="str">
        <f>IF(I162="A",$K162,IF(I162="B",$K162-SUM(J$8:J161),IF(I162="C",$K162-SUM(J$8:J161),IF(I162="D",$K162-SUM(J$8:J161),IF(I162="E",1-SUM(J$8:J161)," ")))))</f>
        <v xml:space="preserve"> </v>
      </c>
      <c r="K162" s="1">
        <f>IF(C$4=0,0,(SUM(D$8:D162)/C$4))</f>
        <v>0</v>
      </c>
      <c r="L162" s="9" t="str">
        <f t="shared" si="48"/>
        <v xml:space="preserve"> </v>
      </c>
      <c r="M162" s="2" t="str">
        <f>IF(U162=2,K162,IF(W162=2,K162-SUM(M$8:M161),IF(X162=2,K162-SUM(M$8:M161),IF(X161=2,1-SUM(M$8:M161)," "))))</f>
        <v xml:space="preserve"> </v>
      </c>
      <c r="N162" s="1" t="str">
        <f t="shared" si="49"/>
        <v xml:space="preserve"> </v>
      </c>
      <c r="P162" s="3" t="str">
        <f>IF(O162="Plus",$K162,IF(O162="Basis",$K162-SUM(P$8:P161),IF(O162="Breedte",$K162-SUM(P$8:P161),IF(O161="Breedte",1-SUM(P$8:P161)," "))))</f>
        <v xml:space="preserve"> </v>
      </c>
      <c r="Q162" s="57" t="str">
        <f t="shared" si="65"/>
        <v/>
      </c>
      <c r="R162" s="93">
        <f t="shared" si="64"/>
        <v>0</v>
      </c>
      <c r="S162" s="12">
        <f t="shared" si="50"/>
        <v>-84</v>
      </c>
      <c r="T162" s="18">
        <f t="shared" si="51"/>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2"/>
        <v>1</v>
      </c>
      <c r="Z162" s="12">
        <f t="shared" si="53"/>
        <v>1</v>
      </c>
      <c r="AA162" s="12">
        <f t="shared" si="54"/>
        <v>1</v>
      </c>
      <c r="AB162" s="12">
        <f t="shared" si="55"/>
        <v>1</v>
      </c>
      <c r="AD162" s="12">
        <f t="shared" si="56"/>
        <v>-84</v>
      </c>
      <c r="AE162" s="18">
        <f t="shared" si="57"/>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8"/>
        <v>1</v>
      </c>
      <c r="AK162" s="12">
        <f t="shared" si="59"/>
        <v>1</v>
      </c>
      <c r="AL162" s="12">
        <f t="shared" si="60"/>
        <v>1</v>
      </c>
      <c r="AM162" s="12">
        <f t="shared" si="61"/>
        <v>1</v>
      </c>
    </row>
    <row r="163" spans="1:39" ht="12" customHeight="1" x14ac:dyDescent="0.15">
      <c r="A163" s="5">
        <f t="shared" si="46"/>
        <v>0</v>
      </c>
      <c r="B163" s="5">
        <f t="shared" si="47"/>
        <v>0</v>
      </c>
      <c r="C163" s="14">
        <f t="shared" si="62"/>
        <v>-85</v>
      </c>
      <c r="F163" s="120"/>
      <c r="G163" s="65" t="str">
        <f t="shared" si="63"/>
        <v/>
      </c>
      <c r="H163" s="4" t="str">
        <f>IF(G163="I",$K163,IF(G163="II",$K163-SUM(H$8:H162),IF(G163="III",$K163-SUM(H$8:H162),IF(G163="IV",$K163-SUM(H$8:H162),IF(G163="V",1-SUM(H$8:H162)," ")))))</f>
        <v xml:space="preserve"> </v>
      </c>
      <c r="I163" s="66" t="str">
        <f t="shared" si="45"/>
        <v/>
      </c>
      <c r="J163" s="43" t="str">
        <f>IF(I163="A",$K163,IF(I163="B",$K163-SUM(J$8:J162),IF(I163="C",$K163-SUM(J$8:J162),IF(I163="D",$K163-SUM(J$8:J162),IF(I163="E",1-SUM(J$8:J162)," ")))))</f>
        <v xml:space="preserve"> </v>
      </c>
      <c r="K163" s="1">
        <f>IF(C$4=0,0,(SUM(D$8:D163)/C$4))</f>
        <v>0</v>
      </c>
      <c r="L163" s="9" t="str">
        <f t="shared" si="48"/>
        <v xml:space="preserve"> </v>
      </c>
      <c r="M163" s="2" t="str">
        <f>IF(U163=2,K163,IF(W163=2,K163-SUM(M$8:M162),IF(X163=2,K163-SUM(M$8:M162),IF(X162=2,1-SUM(M$8:M162)," "))))</f>
        <v xml:space="preserve"> </v>
      </c>
      <c r="N163" s="1" t="str">
        <f t="shared" si="49"/>
        <v xml:space="preserve"> </v>
      </c>
      <c r="P163" s="3" t="str">
        <f>IF(O163="Plus",$K163,IF(O163="Basis",$K163-SUM(P$8:P162),IF(O163="Breedte",$K163-SUM(P$8:P162),IF(O162="Breedte",1-SUM(P$8:P162)," "))))</f>
        <v xml:space="preserve"> </v>
      </c>
      <c r="Q163" s="57" t="str">
        <f t="shared" si="65"/>
        <v/>
      </c>
      <c r="R163" s="93">
        <f t="shared" si="64"/>
        <v>0</v>
      </c>
      <c r="S163" s="12">
        <f t="shared" si="50"/>
        <v>-85</v>
      </c>
      <c r="T163" s="18">
        <f t="shared" si="51"/>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2"/>
        <v>1</v>
      </c>
      <c r="Z163" s="12">
        <f t="shared" si="53"/>
        <v>1</v>
      </c>
      <c r="AA163" s="12">
        <f t="shared" si="54"/>
        <v>1</v>
      </c>
      <c r="AB163" s="12">
        <f t="shared" si="55"/>
        <v>1</v>
      </c>
      <c r="AD163" s="12">
        <f t="shared" si="56"/>
        <v>-85</v>
      </c>
      <c r="AE163" s="18">
        <f t="shared" si="57"/>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8"/>
        <v>1</v>
      </c>
      <c r="AK163" s="12">
        <f t="shared" si="59"/>
        <v>1</v>
      </c>
      <c r="AL163" s="12">
        <f t="shared" si="60"/>
        <v>1</v>
      </c>
      <c r="AM163" s="12">
        <f t="shared" si="61"/>
        <v>1</v>
      </c>
    </row>
    <row r="164" spans="1:39" ht="12" customHeight="1" x14ac:dyDescent="0.15">
      <c r="A164" s="5">
        <f t="shared" si="46"/>
        <v>0</v>
      </c>
      <c r="B164" s="5">
        <f t="shared" si="47"/>
        <v>0</v>
      </c>
      <c r="C164" s="14">
        <f t="shared" si="62"/>
        <v>-86</v>
      </c>
      <c r="F164" s="120"/>
      <c r="G164" s="65" t="str">
        <f t="shared" si="63"/>
        <v/>
      </c>
      <c r="H164" s="4" t="str">
        <f>IF(G164="I",$K164,IF(G164="II",$K164-SUM(H$8:H163),IF(G164="III",$K164-SUM(H$8:H163),IF(G164="IV",$K164-SUM(H$8:H163),IF(G164="V",1-SUM(H$8:H163)," ")))))</f>
        <v xml:space="preserve"> </v>
      </c>
      <c r="I164" s="66" t="str">
        <f t="shared" si="45"/>
        <v/>
      </c>
      <c r="J164" s="43" t="str">
        <f>IF(I164="A",$K164,IF(I164="B",$K164-SUM(J$8:J163),IF(I164="C",$K164-SUM(J$8:J163),IF(I164="D",$K164-SUM(J$8:J163),IF(I164="E",1-SUM(J$8:J163)," ")))))</f>
        <v xml:space="preserve"> </v>
      </c>
      <c r="K164" s="1">
        <f>IF(C$4=0,0,(SUM(D$8:D164)/C$4))</f>
        <v>0</v>
      </c>
      <c r="L164" s="9" t="str">
        <f t="shared" si="48"/>
        <v xml:space="preserve"> </v>
      </c>
      <c r="M164" s="2" t="str">
        <f>IF(U164=2,K164,IF(W164=2,K164-SUM(M$8:M163),IF(X164=2,K164-SUM(M$8:M163),IF(X163=2,1-SUM(M$8:M163)," "))))</f>
        <v xml:space="preserve"> </v>
      </c>
      <c r="N164" s="1" t="str">
        <f t="shared" si="49"/>
        <v xml:space="preserve"> </v>
      </c>
      <c r="P164" s="3" t="str">
        <f>IF(O164="Plus",$K164,IF(O164="Basis",$K164-SUM(P$8:P163),IF(O164="Breedte",$K164-SUM(P$8:P163),IF(O163="Breedte",1-SUM(P$8:P163)," "))))</f>
        <v xml:space="preserve"> </v>
      </c>
      <c r="Q164" s="57" t="str">
        <f t="shared" si="65"/>
        <v/>
      </c>
      <c r="R164" s="93">
        <f t="shared" si="64"/>
        <v>0</v>
      </c>
      <c r="S164" s="12">
        <f t="shared" si="50"/>
        <v>-86</v>
      </c>
      <c r="T164" s="18">
        <f t="shared" si="51"/>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2"/>
        <v>1</v>
      </c>
      <c r="Z164" s="12">
        <f t="shared" si="53"/>
        <v>1</v>
      </c>
      <c r="AA164" s="12">
        <f t="shared" si="54"/>
        <v>1</v>
      </c>
      <c r="AB164" s="12">
        <f t="shared" si="55"/>
        <v>1</v>
      </c>
      <c r="AD164" s="12">
        <f t="shared" si="56"/>
        <v>-86</v>
      </c>
      <c r="AE164" s="18">
        <f t="shared" si="57"/>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8"/>
        <v>1</v>
      </c>
      <c r="AK164" s="12">
        <f t="shared" si="59"/>
        <v>1</v>
      </c>
      <c r="AL164" s="12">
        <f t="shared" si="60"/>
        <v>1</v>
      </c>
      <c r="AM164" s="12">
        <f t="shared" si="61"/>
        <v>1</v>
      </c>
    </row>
    <row r="165" spans="1:39" ht="12" customHeight="1" x14ac:dyDescent="0.15">
      <c r="A165" s="5">
        <f t="shared" si="46"/>
        <v>0</v>
      </c>
      <c r="B165" s="5">
        <f t="shared" si="47"/>
        <v>0</v>
      </c>
      <c r="C165" s="14">
        <f t="shared" si="62"/>
        <v>-87</v>
      </c>
      <c r="F165" s="120"/>
      <c r="G165" s="65" t="str">
        <f t="shared" si="63"/>
        <v/>
      </c>
      <c r="H165" s="4" t="str">
        <f>IF(G165="I",$K165,IF(G165="II",$K165-SUM(H$8:H164),IF(G165="III",$K165-SUM(H$8:H164),IF(G165="IV",$K165-SUM(H$8:H164),IF(G165="V",1-SUM(H$8:H164)," ")))))</f>
        <v xml:space="preserve"> </v>
      </c>
      <c r="I165" s="66" t="str">
        <f t="shared" si="45"/>
        <v/>
      </c>
      <c r="J165" s="43" t="str">
        <f>IF(I165="A",$K165,IF(I165="B",$K165-SUM(J$8:J164),IF(I165="C",$K165-SUM(J$8:J164),IF(I165="D",$K165-SUM(J$8:J164),IF(I165="E",1-SUM(J$8:J164)," ")))))</f>
        <v xml:space="preserve"> </v>
      </c>
      <c r="K165" s="1">
        <f>IF(C$4=0,0,(SUM(D$8:D165)/C$4))</f>
        <v>0</v>
      </c>
      <c r="L165" s="9" t="str">
        <f t="shared" si="48"/>
        <v xml:space="preserve"> </v>
      </c>
      <c r="M165" s="2" t="str">
        <f>IF(U165=2,K165,IF(W165=2,K165-SUM(M$8:M164),IF(X165=2,K165-SUM(M$8:M164),IF(X164=2,1-SUM(M$8:M164)," "))))</f>
        <v xml:space="preserve"> </v>
      </c>
      <c r="N165" s="1" t="str">
        <f t="shared" si="49"/>
        <v xml:space="preserve"> </v>
      </c>
      <c r="P165" s="3" t="str">
        <f>IF(O165="Plus",$K165,IF(O165="Basis",$K165-SUM(P$8:P164),IF(O165="Breedte",$K165-SUM(P$8:P164),IF(O164="Breedte",1-SUM(P$8:P164)," "))))</f>
        <v xml:space="preserve"> </v>
      </c>
      <c r="Q165" s="57" t="str">
        <f t="shared" si="65"/>
        <v/>
      </c>
      <c r="R165" s="93">
        <f t="shared" si="64"/>
        <v>0</v>
      </c>
      <c r="S165" s="12">
        <f t="shared" si="50"/>
        <v>-87</v>
      </c>
      <c r="T165" s="18">
        <f t="shared" si="51"/>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2"/>
        <v>1</v>
      </c>
      <c r="Z165" s="12">
        <f t="shared" si="53"/>
        <v>1</v>
      </c>
      <c r="AA165" s="12">
        <f t="shared" si="54"/>
        <v>1</v>
      </c>
      <c r="AB165" s="12">
        <f t="shared" si="55"/>
        <v>1</v>
      </c>
      <c r="AD165" s="12">
        <f t="shared" si="56"/>
        <v>-87</v>
      </c>
      <c r="AE165" s="18">
        <f t="shared" si="57"/>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8"/>
        <v>1</v>
      </c>
      <c r="AK165" s="12">
        <f t="shared" si="59"/>
        <v>1</v>
      </c>
      <c r="AL165" s="12">
        <f t="shared" si="60"/>
        <v>1</v>
      </c>
      <c r="AM165" s="12">
        <f t="shared" si="61"/>
        <v>1</v>
      </c>
    </row>
    <row r="166" spans="1:39" ht="12" customHeight="1" x14ac:dyDescent="0.15">
      <c r="A166" s="5">
        <f t="shared" si="46"/>
        <v>0</v>
      </c>
      <c r="B166" s="5">
        <f t="shared" si="47"/>
        <v>0</v>
      </c>
      <c r="C166" s="14">
        <f t="shared" si="62"/>
        <v>-88</v>
      </c>
      <c r="F166" s="120"/>
      <c r="G166" s="65" t="str">
        <f t="shared" si="63"/>
        <v/>
      </c>
      <c r="H166" s="4" t="str">
        <f>IF(G166="I",$K166,IF(G166="II",$K166-SUM(H$8:H165),IF(G166="III",$K166-SUM(H$8:H165),IF(G166="IV",$K166-SUM(H$8:H165),IF(G166="V",1-SUM(H$8:H165)," ")))))</f>
        <v xml:space="preserve"> </v>
      </c>
      <c r="I166" s="66" t="str">
        <f t="shared" si="45"/>
        <v/>
      </c>
      <c r="J166" s="43" t="str">
        <f>IF(I166="A",$K166,IF(I166="B",$K166-SUM(J$8:J165),IF(I166="C",$K166-SUM(J$8:J165),IF(I166="D",$K166-SUM(J$8:J165),IF(I166="E",1-SUM(J$8:J165)," ")))))</f>
        <v xml:space="preserve"> </v>
      </c>
      <c r="K166" s="1">
        <f>IF(C$4=0,0,(SUM(D$8:D166)/C$4))</f>
        <v>0</v>
      </c>
      <c r="L166" s="9" t="str">
        <f t="shared" si="48"/>
        <v xml:space="preserve"> </v>
      </c>
      <c r="M166" s="2" t="str">
        <f>IF(U166=2,K166,IF(W166=2,K166-SUM(M$8:M165),IF(X166=2,K166-SUM(M$8:M165),IF(X165=2,1-SUM(M$8:M165)," "))))</f>
        <v xml:space="preserve"> </v>
      </c>
      <c r="N166" s="1" t="str">
        <f t="shared" si="49"/>
        <v xml:space="preserve"> </v>
      </c>
      <c r="P166" s="3" t="str">
        <f>IF(O166="Plus",$K166,IF(O166="Basis",$K166-SUM(P$8:P165),IF(O166="Breedte",$K166-SUM(P$8:P165),IF(O165="Breedte",1-SUM(P$8:P165)," "))))</f>
        <v xml:space="preserve"> </v>
      </c>
      <c r="Q166" s="57" t="str">
        <f t="shared" si="65"/>
        <v/>
      </c>
      <c r="R166" s="93">
        <f t="shared" si="64"/>
        <v>0</v>
      </c>
      <c r="S166" s="12">
        <f t="shared" si="50"/>
        <v>-88</v>
      </c>
      <c r="T166" s="18">
        <f t="shared" si="51"/>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2"/>
        <v>1</v>
      </c>
      <c r="Z166" s="12">
        <f t="shared" si="53"/>
        <v>1</v>
      </c>
      <c r="AA166" s="12">
        <f t="shared" si="54"/>
        <v>1</v>
      </c>
      <c r="AB166" s="12">
        <f t="shared" si="55"/>
        <v>1</v>
      </c>
      <c r="AD166" s="12">
        <f t="shared" si="56"/>
        <v>-88</v>
      </c>
      <c r="AE166" s="18">
        <f t="shared" si="57"/>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8"/>
        <v>1</v>
      </c>
      <c r="AK166" s="12">
        <f t="shared" si="59"/>
        <v>1</v>
      </c>
      <c r="AL166" s="12">
        <f t="shared" si="60"/>
        <v>1</v>
      </c>
      <c r="AM166" s="12">
        <f t="shared" si="61"/>
        <v>1</v>
      </c>
    </row>
    <row r="167" spans="1:39" ht="12" customHeight="1" x14ac:dyDescent="0.15">
      <c r="A167" s="5">
        <f t="shared" si="46"/>
        <v>0</v>
      </c>
      <c r="B167" s="5">
        <f t="shared" si="47"/>
        <v>0</v>
      </c>
      <c r="C167" s="14">
        <f t="shared" si="62"/>
        <v>-89</v>
      </c>
      <c r="F167" s="120"/>
      <c r="G167" s="65" t="str">
        <f t="shared" si="63"/>
        <v/>
      </c>
      <c r="H167" s="4" t="str">
        <f>IF(G167="I",$K167,IF(G167="II",$K167-SUM(H$8:H166),IF(G167="III",$K167-SUM(H$8:H166),IF(G167="IV",$K167-SUM(H$8:H166),IF(G167="V",1-SUM(H$8:H166)," ")))))</f>
        <v xml:space="preserve"> </v>
      </c>
      <c r="I167" s="66" t="str">
        <f t="shared" si="45"/>
        <v/>
      </c>
      <c r="J167" s="43" t="str">
        <f>IF(I167="A",$K167,IF(I167="B",$K167-SUM(J$8:J166),IF(I167="C",$K167-SUM(J$8:J166),IF(I167="D",$K167-SUM(J$8:J166),IF(I167="E",1-SUM(J$8:J166)," ")))))</f>
        <v xml:space="preserve"> </v>
      </c>
      <c r="K167" s="1">
        <f>IF(C$4=0,0,(SUM(D$8:D167)/C$4))</f>
        <v>0</v>
      </c>
      <c r="L167" s="9" t="str">
        <f t="shared" si="48"/>
        <v xml:space="preserve"> </v>
      </c>
      <c r="M167" s="2" t="str">
        <f>IF(U167=2,K167,IF(W167=2,K167-SUM(M$8:M166),IF(X167=2,K167-SUM(M$8:M166),IF(X166=2,1-SUM(M$8:M166)," "))))</f>
        <v xml:space="preserve"> </v>
      </c>
      <c r="N167" s="1" t="str">
        <f t="shared" si="49"/>
        <v xml:space="preserve"> </v>
      </c>
      <c r="P167" s="3" t="str">
        <f>IF(O167="Plus",$K167,IF(O167="Basis",$K167-SUM(P$8:P166),IF(O167="Breedte",$K167-SUM(P$8:P166),IF(O166="Breedte",1-SUM(P$8:P166)," "))))</f>
        <v xml:space="preserve"> </v>
      </c>
      <c r="Q167" s="57" t="str">
        <f t="shared" si="65"/>
        <v/>
      </c>
      <c r="R167" s="93">
        <f t="shared" si="64"/>
        <v>0</v>
      </c>
      <c r="S167" s="12">
        <f t="shared" si="50"/>
        <v>-89</v>
      </c>
      <c r="T167" s="18">
        <f t="shared" si="51"/>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2"/>
        <v>1</v>
      </c>
      <c r="Z167" s="12">
        <f t="shared" si="53"/>
        <v>1</v>
      </c>
      <c r="AA167" s="12">
        <f t="shared" si="54"/>
        <v>1</v>
      </c>
      <c r="AB167" s="12">
        <f t="shared" si="55"/>
        <v>1</v>
      </c>
      <c r="AD167" s="12">
        <f t="shared" si="56"/>
        <v>-89</v>
      </c>
      <c r="AE167" s="18">
        <f t="shared" si="57"/>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8"/>
        <v>1</v>
      </c>
      <c r="AK167" s="12">
        <f t="shared" si="59"/>
        <v>1</v>
      </c>
      <c r="AL167" s="12">
        <f t="shared" si="60"/>
        <v>1</v>
      </c>
      <c r="AM167" s="12">
        <f t="shared" si="61"/>
        <v>1</v>
      </c>
    </row>
    <row r="168" spans="1:39" ht="12" customHeight="1" x14ac:dyDescent="0.15">
      <c r="A168" s="5">
        <f t="shared" si="46"/>
        <v>0</v>
      </c>
      <c r="B168" s="5">
        <f t="shared" si="47"/>
        <v>0</v>
      </c>
      <c r="C168" s="14">
        <f t="shared" si="62"/>
        <v>-90</v>
      </c>
      <c r="F168" s="120"/>
      <c r="G168" s="65" t="str">
        <f t="shared" si="63"/>
        <v/>
      </c>
      <c r="H168" s="4" t="str">
        <f>IF(G168="I",$K168,IF(G168="II",$K168-SUM(H$8:H167),IF(G168="III",$K168-SUM(H$8:H167),IF(G168="IV",$K168-SUM(H$8:H167),IF(G168="V",1-SUM(H$8:H167)," ")))))</f>
        <v xml:space="preserve"> </v>
      </c>
      <c r="I168" s="66" t="str">
        <f t="shared" si="45"/>
        <v/>
      </c>
      <c r="J168" s="43" t="str">
        <f>IF(I168="A",$K168,IF(I168="B",$K168-SUM(J$8:J167),IF(I168="C",$K168-SUM(J$8:J167),IF(I168="D",$K168-SUM(J$8:J167),IF(I168="E",1-SUM(J$8:J167)," ")))))</f>
        <v xml:space="preserve"> </v>
      </c>
      <c r="K168" s="1">
        <f>IF(C$4=0,0,(SUM(D$8:D168)/C$4))</f>
        <v>0</v>
      </c>
      <c r="L168" s="9" t="str">
        <f t="shared" si="48"/>
        <v xml:space="preserve"> </v>
      </c>
      <c r="M168" s="2" t="str">
        <f>IF(U168=2,K168,IF(W168=2,K168-SUM(M$8:M167),IF(X168=2,K168-SUM(M$8:M167),IF(X167=2,1-SUM(M$8:M167)," "))))</f>
        <v xml:space="preserve"> </v>
      </c>
      <c r="N168" s="1" t="str">
        <f t="shared" si="49"/>
        <v xml:space="preserve"> </v>
      </c>
      <c r="P168" s="3" t="str">
        <f>IF(O168="Plus",$K168,IF(O168="Basis",$K168-SUM(P$8:P167),IF(O168="Breedte",$K168-SUM(P$8:P167),IF(O167="Breedte",1-SUM(P$8:P167)," "))))</f>
        <v xml:space="preserve"> </v>
      </c>
      <c r="Q168" s="57" t="str">
        <f t="shared" si="65"/>
        <v/>
      </c>
      <c r="R168" s="93">
        <f t="shared" si="64"/>
        <v>0</v>
      </c>
      <c r="S168" s="12">
        <f t="shared" si="50"/>
        <v>-90</v>
      </c>
      <c r="T168" s="18">
        <f t="shared" si="51"/>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2"/>
        <v>1</v>
      </c>
      <c r="Z168" s="12">
        <f t="shared" si="53"/>
        <v>1</v>
      </c>
      <c r="AA168" s="12">
        <f t="shared" si="54"/>
        <v>1</v>
      </c>
      <c r="AB168" s="12">
        <f t="shared" si="55"/>
        <v>1</v>
      </c>
      <c r="AD168" s="12">
        <f t="shared" si="56"/>
        <v>-90</v>
      </c>
      <c r="AE168" s="18">
        <f t="shared" si="57"/>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8"/>
        <v>1</v>
      </c>
      <c r="AK168" s="12">
        <f t="shared" si="59"/>
        <v>1</v>
      </c>
      <c r="AL168" s="12">
        <f t="shared" si="60"/>
        <v>1</v>
      </c>
      <c r="AM168" s="12">
        <f t="shared" si="61"/>
        <v>1</v>
      </c>
    </row>
    <row r="169" spans="1:39" ht="12" customHeight="1" x14ac:dyDescent="0.15">
      <c r="A169" s="5">
        <f t="shared" si="46"/>
        <v>0</v>
      </c>
      <c r="B169" s="5">
        <f t="shared" si="47"/>
        <v>0</v>
      </c>
      <c r="C169" s="14">
        <f t="shared" si="62"/>
        <v>-91</v>
      </c>
      <c r="F169" s="120"/>
      <c r="G169" s="65" t="str">
        <f t="shared" si="63"/>
        <v/>
      </c>
      <c r="H169" s="4" t="str">
        <f>IF(G169="I",$K169,IF(G169="II",$K169-SUM(H$8:H168),IF(G169="III",$K169-SUM(H$8:H168),IF(G169="IV",$K169-SUM(H$8:H168),IF(G169="V",1-SUM(H$8:H168)," ")))))</f>
        <v xml:space="preserve"> </v>
      </c>
      <c r="I169" s="66" t="str">
        <f t="shared" si="45"/>
        <v/>
      </c>
      <c r="J169" s="43" t="str">
        <f>IF(I169="A",$K169,IF(I169="B",$K169-SUM(J$8:J168),IF(I169="C",$K169-SUM(J$8:J168),IF(I169="D",$K169-SUM(J$8:J168),IF(I169="E",1-SUM(J$8:J168)," ")))))</f>
        <v xml:space="preserve"> </v>
      </c>
      <c r="K169" s="1">
        <f>IF(C$4=0,0,(SUM(D$8:D169)/C$4))</f>
        <v>0</v>
      </c>
      <c r="L169" s="9" t="str">
        <f t="shared" si="48"/>
        <v xml:space="preserve"> </v>
      </c>
      <c r="M169" s="2" t="str">
        <f>IF(U169=2,K169,IF(W169=2,K169-SUM(M$8:M168),IF(X169=2,K169-SUM(M$8:M168),IF(X168=2,1-SUM(M$8:M168)," "))))</f>
        <v xml:space="preserve"> </v>
      </c>
      <c r="N169" s="1" t="str">
        <f t="shared" si="49"/>
        <v xml:space="preserve"> </v>
      </c>
      <c r="P169" s="3" t="str">
        <f>IF(O169="Plus",$K169,IF(O169="Basis",$K169-SUM(P$8:P168),IF(O169="Breedte",$K169-SUM(P$8:P168),IF(O168="Breedte",1-SUM(P$8:P168)," "))))</f>
        <v xml:space="preserve"> </v>
      </c>
      <c r="Q169" s="57" t="str">
        <f t="shared" si="65"/>
        <v/>
      </c>
      <c r="R169" s="93">
        <f t="shared" si="64"/>
        <v>0</v>
      </c>
      <c r="S169" s="12">
        <f t="shared" si="50"/>
        <v>-91</v>
      </c>
      <c r="T169" s="18">
        <f t="shared" si="51"/>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2"/>
        <v>1</v>
      </c>
      <c r="Z169" s="12">
        <f t="shared" si="53"/>
        <v>1</v>
      </c>
      <c r="AA169" s="12">
        <f t="shared" si="54"/>
        <v>1</v>
      </c>
      <c r="AB169" s="12">
        <f t="shared" si="55"/>
        <v>1</v>
      </c>
      <c r="AD169" s="12">
        <f t="shared" si="56"/>
        <v>-91</v>
      </c>
      <c r="AE169" s="18">
        <f t="shared" si="57"/>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8"/>
        <v>1</v>
      </c>
      <c r="AK169" s="12">
        <f t="shared" si="59"/>
        <v>1</v>
      </c>
      <c r="AL169" s="12">
        <f t="shared" si="60"/>
        <v>1</v>
      </c>
      <c r="AM169" s="12">
        <f t="shared" si="61"/>
        <v>1</v>
      </c>
    </row>
    <row r="170" spans="1:39" ht="12" customHeight="1" x14ac:dyDescent="0.15">
      <c r="A170" s="5">
        <f t="shared" si="46"/>
        <v>0</v>
      </c>
      <c r="B170" s="5">
        <f t="shared" si="47"/>
        <v>0</v>
      </c>
      <c r="C170" s="14">
        <f t="shared" si="62"/>
        <v>-92</v>
      </c>
      <c r="F170" s="120"/>
      <c r="G170" s="65" t="str">
        <f t="shared" si="63"/>
        <v/>
      </c>
      <c r="H170" s="4" t="str">
        <f>IF(G170="I",$K170,IF(G170="II",$K170-SUM(H$8:H169),IF(G170="III",$K170-SUM(H$8:H169),IF(G170="IV",$K170-SUM(H$8:H169),IF(G170="V",1-SUM(H$8:H169)," ")))))</f>
        <v xml:space="preserve"> </v>
      </c>
      <c r="I170" s="66" t="str">
        <f t="shared" si="45"/>
        <v/>
      </c>
      <c r="J170" s="43" t="str">
        <f>IF(I170="A",$K170,IF(I170="B",$K170-SUM(J$8:J169),IF(I170="C",$K170-SUM(J$8:J169),IF(I170="D",$K170-SUM(J$8:J169),IF(I170="E",1-SUM(J$8:J169)," ")))))</f>
        <v xml:space="preserve"> </v>
      </c>
      <c r="K170" s="1">
        <f>IF(C$4=0,0,(SUM(D$8:D170)/C$4))</f>
        <v>0</v>
      </c>
      <c r="L170" s="9" t="str">
        <f t="shared" si="48"/>
        <v xml:space="preserve"> </v>
      </c>
      <c r="M170" s="2" t="str">
        <f>IF(U170=2,K170,IF(W170=2,K170-SUM(M$8:M169),IF(X170=2,K170-SUM(M$8:M169),IF(X169=2,1-SUM(M$8:M169)," "))))</f>
        <v xml:space="preserve"> </v>
      </c>
      <c r="N170" s="1" t="str">
        <f t="shared" si="49"/>
        <v xml:space="preserve"> </v>
      </c>
      <c r="P170" s="3" t="str">
        <f>IF(O170="Plus",$K170,IF(O170="Basis",$K170-SUM(P$8:P169),IF(O170="Breedte",$K170-SUM(P$8:P169),IF(O169="Breedte",1-SUM(P$8:P169)," "))))</f>
        <v xml:space="preserve"> </v>
      </c>
      <c r="Q170" s="57" t="str">
        <f t="shared" si="65"/>
        <v/>
      </c>
      <c r="R170" s="93">
        <f t="shared" si="64"/>
        <v>0</v>
      </c>
      <c r="S170" s="12">
        <f t="shared" si="50"/>
        <v>-92</v>
      </c>
      <c r="T170" s="18">
        <f t="shared" si="51"/>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2"/>
        <v>1</v>
      </c>
      <c r="Z170" s="12">
        <f t="shared" si="53"/>
        <v>1</v>
      </c>
      <c r="AA170" s="12">
        <f t="shared" si="54"/>
        <v>1</v>
      </c>
      <c r="AB170" s="12">
        <f t="shared" si="55"/>
        <v>1</v>
      </c>
      <c r="AD170" s="12">
        <f t="shared" si="56"/>
        <v>-92</v>
      </c>
      <c r="AE170" s="18">
        <f t="shared" si="57"/>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8"/>
        <v>1</v>
      </c>
      <c r="AK170" s="12">
        <f t="shared" si="59"/>
        <v>1</v>
      </c>
      <c r="AL170" s="12">
        <f t="shared" si="60"/>
        <v>1</v>
      </c>
      <c r="AM170" s="12">
        <f t="shared" si="61"/>
        <v>1</v>
      </c>
    </row>
    <row r="171" spans="1:39" ht="12" customHeight="1" x14ac:dyDescent="0.15">
      <c r="A171" s="5">
        <f t="shared" si="46"/>
        <v>0</v>
      </c>
      <c r="B171" s="5">
        <f t="shared" si="47"/>
        <v>0</v>
      </c>
      <c r="C171" s="14">
        <f t="shared" si="62"/>
        <v>-93</v>
      </c>
      <c r="F171" s="120"/>
      <c r="G171" s="65" t="str">
        <f t="shared" si="63"/>
        <v/>
      </c>
      <c r="H171" s="4" t="str">
        <f>IF(G171="I",$K171,IF(G171="II",$K171-SUM(H$8:H170),IF(G171="III",$K171-SUM(H$8:H170),IF(G171="IV",$K171-SUM(H$8:H170),IF(G171="V",1-SUM(H$8:H170)," ")))))</f>
        <v xml:space="preserve"> </v>
      </c>
      <c r="I171" s="66" t="str">
        <f t="shared" si="45"/>
        <v/>
      </c>
      <c r="J171" s="43" t="str">
        <f>IF(I171="A",$K171,IF(I171="B",$K171-SUM(J$8:J170),IF(I171="C",$K171-SUM(J$8:J170),IF(I171="D",$K171-SUM(J$8:J170),IF(I171="E",1-SUM(J$8:J170)," ")))))</f>
        <v xml:space="preserve"> </v>
      </c>
      <c r="K171" s="1">
        <f>IF(C$4=0,0,(SUM(D$8:D171)/C$4))</f>
        <v>0</v>
      </c>
      <c r="L171" s="9" t="str">
        <f t="shared" si="48"/>
        <v xml:space="preserve"> </v>
      </c>
      <c r="M171" s="2" t="str">
        <f>IF(U171=2,K171,IF(W171=2,K171-SUM(M$8:M170),IF(X171=2,K171-SUM(M$8:M170),IF(X170=2,1-SUM(M$8:M170)," "))))</f>
        <v xml:space="preserve"> </v>
      </c>
      <c r="N171" s="1" t="str">
        <f t="shared" si="49"/>
        <v xml:space="preserve"> </v>
      </c>
      <c r="P171" s="3" t="str">
        <f>IF(O171="Plus",$K171,IF(O171="Basis",$K171-SUM(P$8:P170),IF(O171="Breedte",$K171-SUM(P$8:P170),IF(O170="Breedte",1-SUM(P$8:P170)," "))))</f>
        <v xml:space="preserve"> </v>
      </c>
      <c r="Q171" s="57" t="str">
        <f t="shared" si="65"/>
        <v/>
      </c>
      <c r="R171" s="93">
        <f t="shared" si="64"/>
        <v>0</v>
      </c>
      <c r="S171" s="12">
        <f t="shared" si="50"/>
        <v>-93</v>
      </c>
      <c r="T171" s="18">
        <f t="shared" si="51"/>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2"/>
        <v>1</v>
      </c>
      <c r="Z171" s="12">
        <f t="shared" si="53"/>
        <v>1</v>
      </c>
      <c r="AA171" s="12">
        <f t="shared" si="54"/>
        <v>1</v>
      </c>
      <c r="AB171" s="12">
        <f t="shared" si="55"/>
        <v>1</v>
      </c>
      <c r="AD171" s="12">
        <f t="shared" si="56"/>
        <v>-93</v>
      </c>
      <c r="AE171" s="18">
        <f t="shared" si="57"/>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8"/>
        <v>1</v>
      </c>
      <c r="AK171" s="12">
        <f t="shared" si="59"/>
        <v>1</v>
      </c>
      <c r="AL171" s="12">
        <f t="shared" si="60"/>
        <v>1</v>
      </c>
      <c r="AM171" s="12">
        <f t="shared" si="61"/>
        <v>1</v>
      </c>
    </row>
    <row r="172" spans="1:39" ht="12" customHeight="1" x14ac:dyDescent="0.15">
      <c r="A172" s="5">
        <f t="shared" si="46"/>
        <v>0</v>
      </c>
      <c r="B172" s="5">
        <f t="shared" si="47"/>
        <v>0</v>
      </c>
      <c r="C172" s="14">
        <f t="shared" si="62"/>
        <v>-94</v>
      </c>
      <c r="F172" s="120"/>
      <c r="G172" s="65" t="str">
        <f t="shared" ref="G172:G200" si="66">IF(C172=48,"I",IF(C172=39,"II",IF(C172=32,"III",IF(C172=23,"IV",IF(C172=0,"V","")))))</f>
        <v/>
      </c>
      <c r="H172" s="4" t="str">
        <f>IF(G172="I",$K172,IF(G172="II",$K172-SUM(H$8:H171),IF(G172="III",$K172-SUM(H$8:H171),IF(G172="IV",$K172-SUM(H$8:H171),IF(G172="V",1-SUM(H$8:H171)," ")))))</f>
        <v xml:space="preserve"> </v>
      </c>
      <c r="I172" s="66" t="str">
        <f t="shared" si="45"/>
        <v/>
      </c>
      <c r="J172" s="43" t="str">
        <f>IF(I172="A",$K172,IF(I172="B",$K172-SUM(J$8:J171),IF(I172="C",$K172-SUM(J$8:J171),IF(I172="D",$K172-SUM(J$8:J171),IF(I172="E",1-SUM(J$8:J171)," ")))))</f>
        <v xml:space="preserve"> </v>
      </c>
      <c r="K172" s="1">
        <f>IF(C$4=0,0,(SUM(D$8:D172)/C$4))</f>
        <v>0</v>
      </c>
      <c r="L172" s="9" t="str">
        <f t="shared" si="48"/>
        <v xml:space="preserve"> </v>
      </c>
      <c r="M172" s="2" t="str">
        <f>IF(U172=2,K172,IF(W172=2,K172-SUM(M$8:M171),IF(X172=2,K172-SUM(M$8:M171),IF(X171=2,1-SUM(M$8:M171)," "))))</f>
        <v xml:space="preserve"> </v>
      </c>
      <c r="N172" s="1" t="str">
        <f t="shared" si="49"/>
        <v xml:space="preserve"> </v>
      </c>
      <c r="P172" s="3" t="str">
        <f>IF(O172="Plus",$K172,IF(O172="Basis",$K172-SUM(P$8:P171),IF(O172="Breedte",$K172-SUM(P$8:P171),IF(O171="Breedte",1-SUM(P$8:P171)," "))))</f>
        <v xml:space="preserve"> </v>
      </c>
      <c r="Q172" s="57" t="str">
        <f t="shared" si="65"/>
        <v/>
      </c>
      <c r="R172" s="93">
        <f t="shared" si="64"/>
        <v>0</v>
      </c>
      <c r="S172" s="12">
        <f t="shared" si="50"/>
        <v>-94</v>
      </c>
      <c r="T172" s="18">
        <f t="shared" si="51"/>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2"/>
        <v>1</v>
      </c>
      <c r="Z172" s="12">
        <f t="shared" si="53"/>
        <v>1</v>
      </c>
      <c r="AA172" s="12">
        <f t="shared" si="54"/>
        <v>1</v>
      </c>
      <c r="AB172" s="12">
        <f t="shared" si="55"/>
        <v>1</v>
      </c>
      <c r="AD172" s="12">
        <f t="shared" si="56"/>
        <v>-94</v>
      </c>
      <c r="AE172" s="18">
        <f t="shared" si="57"/>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8"/>
        <v>1</v>
      </c>
      <c r="AK172" s="12">
        <f t="shared" si="59"/>
        <v>1</v>
      </c>
      <c r="AL172" s="12">
        <f t="shared" si="60"/>
        <v>1</v>
      </c>
      <c r="AM172" s="12">
        <f t="shared" si="61"/>
        <v>1</v>
      </c>
    </row>
    <row r="173" spans="1:39" ht="12" customHeight="1" x14ac:dyDescent="0.15">
      <c r="A173" s="5">
        <f t="shared" si="46"/>
        <v>0</v>
      </c>
      <c r="B173" s="5">
        <f t="shared" si="47"/>
        <v>0</v>
      </c>
      <c r="C173" s="14">
        <f t="shared" si="62"/>
        <v>-95</v>
      </c>
      <c r="F173" s="120"/>
      <c r="G173" s="65" t="str">
        <f t="shared" si="66"/>
        <v/>
      </c>
      <c r="H173" s="4" t="str">
        <f>IF(G173="I",$K173,IF(G173="II",$K173-SUM(H$8:H172),IF(G173="III",$K173-SUM(H$8:H172),IF(G173="IV",$K173-SUM(H$8:H172),IF(G173="V",1-SUM(H$8:H172)," ")))))</f>
        <v xml:space="preserve"> </v>
      </c>
      <c r="I173" s="66" t="str">
        <f t="shared" si="45"/>
        <v/>
      </c>
      <c r="J173" s="43" t="str">
        <f>IF(I173="A",$K173,IF(I173="B",$K173-SUM(J$8:J172),IF(I173="C",$K173-SUM(J$8:J172),IF(I173="D",$K173-SUM(J$8:J172),IF(I173="E",1-SUM(J$8:J172)," ")))))</f>
        <v xml:space="preserve"> </v>
      </c>
      <c r="K173" s="1">
        <f>IF(C$4=0,0,(SUM(D$8:D173)/C$4))</f>
        <v>0</v>
      </c>
      <c r="L173" s="9" t="str">
        <f t="shared" si="48"/>
        <v xml:space="preserve"> </v>
      </c>
      <c r="M173" s="2" t="str">
        <f>IF(U173=2,K173,IF(W173=2,K173-SUM(M$8:M172),IF(X173=2,K173-SUM(M$8:M172),IF(X172=2,1-SUM(M$8:M172)," "))))</f>
        <v xml:space="preserve"> </v>
      </c>
      <c r="N173" s="1" t="str">
        <f t="shared" si="49"/>
        <v xml:space="preserve"> </v>
      </c>
      <c r="P173" s="3" t="str">
        <f>IF(O173="Plus",$K173,IF(O173="Basis",$K173-SUM(P$8:P172),IF(O173="Breedte",$K173-SUM(P$8:P172),IF(O172="Breedte",1-SUM(P$8:P172)," "))))</f>
        <v xml:space="preserve"> </v>
      </c>
      <c r="Q173" s="57" t="str">
        <f t="shared" si="65"/>
        <v/>
      </c>
      <c r="R173" s="93">
        <f t="shared" si="64"/>
        <v>0</v>
      </c>
      <c r="S173" s="12">
        <f t="shared" si="50"/>
        <v>-95</v>
      </c>
      <c r="T173" s="18">
        <f t="shared" si="51"/>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2"/>
        <v>1</v>
      </c>
      <c r="Z173" s="12">
        <f t="shared" si="53"/>
        <v>1</v>
      </c>
      <c r="AA173" s="12">
        <f t="shared" si="54"/>
        <v>1</v>
      </c>
      <c r="AB173" s="12">
        <f t="shared" si="55"/>
        <v>1</v>
      </c>
      <c r="AD173" s="12">
        <f t="shared" si="56"/>
        <v>-95</v>
      </c>
      <c r="AE173" s="18">
        <f t="shared" si="57"/>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8"/>
        <v>1</v>
      </c>
      <c r="AK173" s="12">
        <f t="shared" si="59"/>
        <v>1</v>
      </c>
      <c r="AL173" s="12">
        <f t="shared" si="60"/>
        <v>1</v>
      </c>
      <c r="AM173" s="12">
        <f t="shared" si="61"/>
        <v>1</v>
      </c>
    </row>
    <row r="174" spans="1:39" ht="12" customHeight="1" x14ac:dyDescent="0.15">
      <c r="A174" s="5">
        <f t="shared" si="46"/>
        <v>0</v>
      </c>
      <c r="B174" s="5">
        <f t="shared" si="47"/>
        <v>0</v>
      </c>
      <c r="C174" s="14">
        <f t="shared" si="62"/>
        <v>-96</v>
      </c>
      <c r="F174" s="120"/>
      <c r="G174" s="65" t="str">
        <f t="shared" si="66"/>
        <v/>
      </c>
      <c r="H174" s="4" t="str">
        <f>IF(G174="I",$K174,IF(G174="II",$K174-SUM(H$8:H173),IF(G174="III",$K174-SUM(H$8:H173),IF(G174="IV",$K174-SUM(H$8:H173),IF(G174="V",1-SUM(H$8:H173)," ")))))</f>
        <v xml:space="preserve"> </v>
      </c>
      <c r="I174" s="66" t="str">
        <f t="shared" si="45"/>
        <v/>
      </c>
      <c r="J174" s="43" t="str">
        <f>IF(I174="A",$K174,IF(I174="B",$K174-SUM(J$8:J173),IF(I174="C",$K174-SUM(J$8:J173),IF(I174="D",$K174-SUM(J$8:J173),IF(I174="E",1-SUM(J$8:J173)," ")))))</f>
        <v xml:space="preserve"> </v>
      </c>
      <c r="K174" s="1">
        <f>IF(C$4=0,0,(SUM(D$8:D174)/C$4))</f>
        <v>0</v>
      </c>
      <c r="L174" s="9" t="str">
        <f t="shared" si="48"/>
        <v xml:space="preserve"> </v>
      </c>
      <c r="M174" s="2" t="str">
        <f>IF(U174=2,K174,IF(W174=2,K174-SUM(M$8:M173),IF(X174=2,K174-SUM(M$8:M173),IF(X173=2,1-SUM(M$8:M173)," "))))</f>
        <v xml:space="preserve"> </v>
      </c>
      <c r="N174" s="1" t="str">
        <f t="shared" si="49"/>
        <v xml:space="preserve"> </v>
      </c>
      <c r="P174" s="3" t="str">
        <f>IF(O174="Plus",$K174,IF(O174="Basis",$K174-SUM(P$8:P173),IF(O174="Breedte",$K174-SUM(P$8:P173),IF(O173="Breedte",1-SUM(P$8:P173)," "))))</f>
        <v xml:space="preserve"> </v>
      </c>
      <c r="Q174" s="57" t="str">
        <f t="shared" si="65"/>
        <v/>
      </c>
      <c r="R174" s="93">
        <f t="shared" si="64"/>
        <v>0</v>
      </c>
      <c r="S174" s="12">
        <f t="shared" si="50"/>
        <v>-96</v>
      </c>
      <c r="T174" s="18">
        <f t="shared" si="51"/>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2"/>
        <v>1</v>
      </c>
      <c r="Z174" s="12">
        <f t="shared" si="53"/>
        <v>1</v>
      </c>
      <c r="AA174" s="12">
        <f t="shared" si="54"/>
        <v>1</v>
      </c>
      <c r="AB174" s="12">
        <f t="shared" si="55"/>
        <v>1</v>
      </c>
      <c r="AD174" s="12">
        <f t="shared" si="56"/>
        <v>-96</v>
      </c>
      <c r="AE174" s="18">
        <f t="shared" si="57"/>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8"/>
        <v>1</v>
      </c>
      <c r="AK174" s="12">
        <f t="shared" si="59"/>
        <v>1</v>
      </c>
      <c r="AL174" s="12">
        <f t="shared" si="60"/>
        <v>1</v>
      </c>
      <c r="AM174" s="12">
        <f t="shared" si="61"/>
        <v>1</v>
      </c>
    </row>
    <row r="175" spans="1:39" ht="12" customHeight="1" x14ac:dyDescent="0.15">
      <c r="A175" s="5">
        <f t="shared" si="46"/>
        <v>0</v>
      </c>
      <c r="B175" s="5">
        <f t="shared" si="47"/>
        <v>0</v>
      </c>
      <c r="C175" s="14">
        <f t="shared" si="62"/>
        <v>-97</v>
      </c>
      <c r="F175" s="120" t="e">
        <f>VLOOKUP(C175,Blad1!$A:$C,3,0)</f>
        <v>#N/A</v>
      </c>
      <c r="G175" s="65" t="str">
        <f t="shared" si="66"/>
        <v/>
      </c>
      <c r="H175" s="4" t="str">
        <f>IF(G175="I",$K175,IF(G175="II",$K175-SUM(H$8:H174),IF(G175="III",$K175-SUM(H$8:H174),IF(G175="IV",$K175-SUM(H$8:H174),IF(G175="V",1-SUM(H$8:H174)," ")))))</f>
        <v xml:space="preserve"> </v>
      </c>
      <c r="I175" s="66" t="str">
        <f t="shared" si="45"/>
        <v/>
      </c>
      <c r="J175" s="43" t="str">
        <f>IF(I175="A",$K175,IF(I175="B",$K175-SUM(J$8:J174),IF(I175="C",$K175-SUM(J$8:J174),IF(I175="D",$K175-SUM(J$8:J174),IF(I175="E",1-SUM(J$8:J174)," ")))))</f>
        <v xml:space="preserve"> </v>
      </c>
      <c r="K175" s="1">
        <f>IF(C$4=0,0,(SUM(D$8:D175)/C$4))</f>
        <v>0</v>
      </c>
      <c r="L175" s="9" t="str">
        <f t="shared" si="48"/>
        <v xml:space="preserve"> </v>
      </c>
      <c r="M175" s="2" t="str">
        <f>IF(U175=2,K175,IF(W175=2,K175-SUM(M$8:M174),IF(X175=2,K175-SUM(M$8:M174),IF(X174=2,1-SUM(M$8:M174)," "))))</f>
        <v xml:space="preserve"> </v>
      </c>
      <c r="N175" s="1" t="str">
        <f t="shared" si="49"/>
        <v xml:space="preserve"> </v>
      </c>
      <c r="P175" s="3" t="str">
        <f>IF(O175="Plus",$K175,IF(O175="Basis",$K175-SUM(P$8:P174),IF(O175="Breedte",$K175-SUM(P$8:P174),IF(O174="Breedte",1-SUM(P$8:P174)," "))))</f>
        <v xml:space="preserve"> </v>
      </c>
      <c r="Q175" s="57" t="str">
        <f t="shared" si="65"/>
        <v/>
      </c>
      <c r="R175" s="93" t="e">
        <f t="shared" si="64"/>
        <v>#N/A</v>
      </c>
      <c r="S175" s="12">
        <f t="shared" si="50"/>
        <v>-97</v>
      </c>
      <c r="T175" s="18">
        <f t="shared" si="51"/>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2"/>
        <v>1</v>
      </c>
      <c r="Z175" s="12">
        <f t="shared" si="53"/>
        <v>1</v>
      </c>
      <c r="AA175" s="12">
        <f t="shared" si="54"/>
        <v>1</v>
      </c>
      <c r="AB175" s="12">
        <f t="shared" si="55"/>
        <v>1</v>
      </c>
      <c r="AD175" s="12">
        <f t="shared" si="56"/>
        <v>-97</v>
      </c>
      <c r="AE175" s="18">
        <f t="shared" si="57"/>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8"/>
        <v>1</v>
      </c>
      <c r="AK175" s="12">
        <f t="shared" si="59"/>
        <v>1</v>
      </c>
      <c r="AL175" s="12">
        <f t="shared" si="60"/>
        <v>1</v>
      </c>
      <c r="AM175" s="12">
        <f t="shared" si="61"/>
        <v>1</v>
      </c>
    </row>
    <row r="176" spans="1:39" ht="12" customHeight="1" x14ac:dyDescent="0.15">
      <c r="A176" s="5">
        <f t="shared" si="46"/>
        <v>0</v>
      </c>
      <c r="B176" s="5">
        <f t="shared" si="47"/>
        <v>0</v>
      </c>
      <c r="C176" s="14">
        <f t="shared" si="62"/>
        <v>-98</v>
      </c>
      <c r="F176" s="120" t="e">
        <f>VLOOKUP(C176,Blad1!$A:$C,3,0)</f>
        <v>#N/A</v>
      </c>
      <c r="G176" s="65" t="str">
        <f t="shared" si="66"/>
        <v/>
      </c>
      <c r="H176" s="4" t="str">
        <f>IF(G176="I",$K176,IF(G176="II",$K176-SUM(H$8:H175),IF(G176="III",$K176-SUM(H$8:H175),IF(G176="IV",$K176-SUM(H$8:H175),IF(G176="V",1-SUM(H$8:H175)," ")))))</f>
        <v xml:space="preserve"> </v>
      </c>
      <c r="I176" s="66" t="str">
        <f t="shared" si="45"/>
        <v/>
      </c>
      <c r="J176" s="43" t="str">
        <f>IF(I176="A",$K176,IF(I176="B",$K176-SUM(J$8:J175),IF(I176="C",$K176-SUM(J$8:J175),IF(I176="D",$K176-SUM(J$8:J175),IF(I176="E",1-SUM(J$8:J175)," ")))))</f>
        <v xml:space="preserve"> </v>
      </c>
      <c r="K176" s="1">
        <f>IF(C$4=0,0,(SUM(D$8:D176)/C$4))</f>
        <v>0</v>
      </c>
      <c r="L176" s="9" t="str">
        <f t="shared" si="48"/>
        <v xml:space="preserve"> </v>
      </c>
      <c r="M176" s="2" t="str">
        <f>IF(U176=2,K176,IF(W176=2,K176-SUM(M$8:M175),IF(X176=2,K176-SUM(M$8:M175),IF(X175=2,1-SUM(M$8:M175)," "))))</f>
        <v xml:space="preserve"> </v>
      </c>
      <c r="N176" s="1" t="str">
        <f t="shared" si="49"/>
        <v xml:space="preserve"> </v>
      </c>
      <c r="P176" s="3" t="str">
        <f>IF(O176="Plus",$K176,IF(O176="Basis",$K176-SUM(P$8:P175),IF(O176="Breedte",$K176-SUM(P$8:P175),IF(O175="Breedte",1-SUM(P$8:P175)," "))))</f>
        <v xml:space="preserve"> </v>
      </c>
      <c r="Q176" s="57" t="str">
        <f t="shared" si="65"/>
        <v/>
      </c>
      <c r="R176" s="93" t="e">
        <f t="shared" si="64"/>
        <v>#N/A</v>
      </c>
      <c r="S176" s="12">
        <f t="shared" si="50"/>
        <v>-98</v>
      </c>
      <c r="T176" s="18">
        <f t="shared" si="51"/>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2"/>
        <v>1</v>
      </c>
      <c r="Z176" s="12">
        <f t="shared" si="53"/>
        <v>1</v>
      </c>
      <c r="AA176" s="12">
        <f t="shared" si="54"/>
        <v>1</v>
      </c>
      <c r="AB176" s="12">
        <f t="shared" si="55"/>
        <v>1</v>
      </c>
      <c r="AD176" s="12">
        <f t="shared" si="56"/>
        <v>-98</v>
      </c>
      <c r="AE176" s="18">
        <f t="shared" si="57"/>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8"/>
        <v>1</v>
      </c>
      <c r="AK176" s="12">
        <f t="shared" si="59"/>
        <v>1</v>
      </c>
      <c r="AL176" s="12">
        <f t="shared" si="60"/>
        <v>1</v>
      </c>
      <c r="AM176" s="12">
        <f t="shared" si="61"/>
        <v>1</v>
      </c>
    </row>
    <row r="177" spans="1:39" ht="12" customHeight="1" x14ac:dyDescent="0.15">
      <c r="A177" s="5">
        <f t="shared" si="46"/>
        <v>0</v>
      </c>
      <c r="B177" s="5">
        <f t="shared" si="47"/>
        <v>0</v>
      </c>
      <c r="C177" s="14">
        <f t="shared" si="62"/>
        <v>-99</v>
      </c>
      <c r="F177" s="120" t="e">
        <f>VLOOKUP(C177,Blad1!$A:$C,3,0)</f>
        <v>#N/A</v>
      </c>
      <c r="G177" s="65" t="str">
        <f t="shared" si="66"/>
        <v/>
      </c>
      <c r="H177" s="4" t="str">
        <f>IF(G177="I",$K177,IF(G177="II",$K177-SUM(H$8:H176),IF(G177="III",$K177-SUM(H$8:H176),IF(G177="IV",$K177-SUM(H$8:H176),IF(G177="V",1-SUM(H$8:H176)," ")))))</f>
        <v xml:space="preserve"> </v>
      </c>
      <c r="I177" s="66" t="str">
        <f t="shared" si="45"/>
        <v/>
      </c>
      <c r="J177" s="43" t="str">
        <f>IF(I177="A",$K177,IF(I177="B",$K177-SUM(J$8:J176),IF(I177="C",$K177-SUM(J$8:J176),IF(I177="D",$K177-SUM(J$8:J176),IF(I177="E",1-SUM(J$8:J176)," ")))))</f>
        <v xml:space="preserve"> </v>
      </c>
      <c r="K177" s="1">
        <f>IF(C$4=0,0,(SUM(D$8:D177)/C$4))</f>
        <v>0</v>
      </c>
      <c r="L177" s="9" t="str">
        <f t="shared" si="48"/>
        <v xml:space="preserve"> </v>
      </c>
      <c r="M177" s="2" t="str">
        <f>IF(U177=2,K177,IF(W177=2,K177-SUM(M$8:M176),IF(X177=2,K177-SUM(M$8:M176),IF(X176=2,1-SUM(M$8:M176)," "))))</f>
        <v xml:space="preserve"> </v>
      </c>
      <c r="N177" s="1" t="str">
        <f t="shared" si="49"/>
        <v xml:space="preserve"> </v>
      </c>
      <c r="P177" s="3" t="str">
        <f>IF(O177="Plus",$K177,IF(O177="Basis",$K177-SUM(P$8:P176),IF(O177="Breedte",$K177-SUM(P$8:P176),IF(O176="Breedte",1-SUM(P$8:P176)," "))))</f>
        <v xml:space="preserve"> </v>
      </c>
      <c r="Q177" s="57" t="str">
        <f t="shared" si="65"/>
        <v/>
      </c>
      <c r="R177" s="93" t="e">
        <f t="shared" si="64"/>
        <v>#N/A</v>
      </c>
      <c r="S177" s="12">
        <f t="shared" si="50"/>
        <v>-99</v>
      </c>
      <c r="T177" s="18">
        <f t="shared" si="51"/>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2"/>
        <v>1</v>
      </c>
      <c r="Z177" s="12">
        <f t="shared" si="53"/>
        <v>1</v>
      </c>
      <c r="AA177" s="12">
        <f t="shared" si="54"/>
        <v>1</v>
      </c>
      <c r="AB177" s="12">
        <f t="shared" si="55"/>
        <v>1</v>
      </c>
      <c r="AD177" s="12">
        <f t="shared" si="56"/>
        <v>-99</v>
      </c>
      <c r="AE177" s="18">
        <f t="shared" si="57"/>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8"/>
        <v>1</v>
      </c>
      <c r="AK177" s="12">
        <f t="shared" si="59"/>
        <v>1</v>
      </c>
      <c r="AL177" s="12">
        <f t="shared" si="60"/>
        <v>1</v>
      </c>
      <c r="AM177" s="12">
        <f t="shared" si="61"/>
        <v>1</v>
      </c>
    </row>
    <row r="178" spans="1:39" ht="12" customHeight="1" x14ac:dyDescent="0.15">
      <c r="A178" s="5">
        <f t="shared" si="46"/>
        <v>0</v>
      </c>
      <c r="B178" s="5">
        <f t="shared" si="47"/>
        <v>0</v>
      </c>
      <c r="C178" s="14">
        <f t="shared" si="62"/>
        <v>-100</v>
      </c>
      <c r="F178" s="120" t="e">
        <f>VLOOKUP(C178,Blad1!$A:$C,3,0)</f>
        <v>#N/A</v>
      </c>
      <c r="G178" s="65" t="str">
        <f t="shared" si="66"/>
        <v/>
      </c>
      <c r="H178" s="4" t="str">
        <f>IF(G178="I",$K178,IF(G178="II",$K178-SUM(H$8:H177),IF(G178="III",$K178-SUM(H$8:H177),IF(G178="IV",$K178-SUM(H$8:H177),IF(G178="V",1-SUM(H$8:H177)," ")))))</f>
        <v xml:space="preserve"> </v>
      </c>
      <c r="I178" s="66" t="str">
        <f t="shared" si="45"/>
        <v/>
      </c>
      <c r="J178" s="43" t="str">
        <f>IF(I178="A",$K178,IF(I178="B",$K178-SUM(J$8:J177),IF(I178="C",$K178-SUM(J$8:J177),IF(I178="D",$K178-SUM(J$8:J177),IF(I178="E",1-SUM(J$8:J177)," ")))))</f>
        <v xml:space="preserve"> </v>
      </c>
      <c r="K178" s="1">
        <f>IF(C$4=0,0,(SUM(D$8:D178)/C$4))</f>
        <v>0</v>
      </c>
      <c r="L178" s="9" t="str">
        <f t="shared" si="48"/>
        <v xml:space="preserve"> </v>
      </c>
      <c r="M178" s="2" t="str">
        <f>IF(U178=2,K178,IF(W178=2,K178-SUM(M$8:M177),IF(X178=2,K178-SUM(M$8:M177),IF(X177=2,1-SUM(M$8:M177)," "))))</f>
        <v xml:space="preserve"> </v>
      </c>
      <c r="N178" s="1" t="str">
        <f t="shared" si="49"/>
        <v xml:space="preserve"> </v>
      </c>
      <c r="P178" s="3" t="str">
        <f>IF(O178="Plus",$K178,IF(O178="Basis",$K178-SUM(P$8:P177),IF(O178="Breedte",$K178-SUM(P$8:P177),IF(O177="Breedte",1-SUM(P$8:P177)," "))))</f>
        <v xml:space="preserve"> </v>
      </c>
      <c r="Q178" s="57" t="str">
        <f t="shared" si="65"/>
        <v/>
      </c>
      <c r="R178" s="93" t="e">
        <f t="shared" si="64"/>
        <v>#N/A</v>
      </c>
      <c r="S178" s="12">
        <f t="shared" si="50"/>
        <v>-100</v>
      </c>
      <c r="T178" s="18">
        <f t="shared" si="51"/>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2"/>
        <v>1</v>
      </c>
      <c r="Z178" s="12">
        <f t="shared" si="53"/>
        <v>1</v>
      </c>
      <c r="AA178" s="12">
        <f t="shared" si="54"/>
        <v>1</v>
      </c>
      <c r="AB178" s="12">
        <f t="shared" si="55"/>
        <v>1</v>
      </c>
      <c r="AD178" s="12">
        <f t="shared" si="56"/>
        <v>-100</v>
      </c>
      <c r="AE178" s="18">
        <f t="shared" si="57"/>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8"/>
        <v>1</v>
      </c>
      <c r="AK178" s="12">
        <f t="shared" si="59"/>
        <v>1</v>
      </c>
      <c r="AL178" s="12">
        <f t="shared" si="60"/>
        <v>1</v>
      </c>
      <c r="AM178" s="12">
        <f t="shared" si="61"/>
        <v>1</v>
      </c>
    </row>
    <row r="179" spans="1:39" ht="12" customHeight="1" x14ac:dyDescent="0.15">
      <c r="A179" s="5">
        <f t="shared" si="46"/>
        <v>0</v>
      </c>
      <c r="B179" s="5">
        <f t="shared" si="47"/>
        <v>0</v>
      </c>
      <c r="C179" s="14">
        <f t="shared" si="62"/>
        <v>-101</v>
      </c>
      <c r="F179" s="120" t="e">
        <f>VLOOKUP(C179,Blad1!$A:$C,3,0)</f>
        <v>#N/A</v>
      </c>
      <c r="G179" s="65" t="str">
        <f t="shared" si="66"/>
        <v/>
      </c>
      <c r="H179" s="4" t="str">
        <f>IF(G179="I",$K179,IF(G179="II",$K179-SUM(H$8:H178),IF(G179="III",$K179-SUM(H$8:H178),IF(G179="IV",$K179-SUM(H$8:H178),IF(G179="V",1-SUM(H$8:H178)," ")))))</f>
        <v xml:space="preserve"> </v>
      </c>
      <c r="I179" s="66" t="str">
        <f t="shared" si="45"/>
        <v/>
      </c>
      <c r="J179" s="43" t="str">
        <f>IF(I179="A",$K179,IF(I179="B",$K179-SUM(J$8:J178),IF(I179="C",$K179-SUM(J$8:J178),IF(I179="D",$K179-SUM(J$8:J178),IF(I179="E",1-SUM(J$8:J178)," ")))))</f>
        <v xml:space="preserve"> </v>
      </c>
      <c r="K179" s="1">
        <f>IF(C$4=0,0,(SUM(D$8:D179)/C$4))</f>
        <v>0</v>
      </c>
      <c r="L179" s="9" t="str">
        <f t="shared" si="48"/>
        <v xml:space="preserve"> </v>
      </c>
      <c r="M179" s="2" t="str">
        <f>IF(U179=2,K179,IF(W179=2,K179-SUM(M$8:M178),IF(X179=2,K179-SUM(M$8:M178),IF(X178=2,1-SUM(M$8:M178)," "))))</f>
        <v xml:space="preserve"> </v>
      </c>
      <c r="N179" s="1" t="str">
        <f t="shared" si="49"/>
        <v xml:space="preserve"> </v>
      </c>
      <c r="P179" s="3" t="str">
        <f>IF(O179="Plus",$K179,IF(O179="Basis",$K179-SUM(P$8:P178),IF(O179="Breedte",$K179-SUM(P$8:P178),IF(O178="Breedte",1-SUM(P$8:P178)," "))))</f>
        <v xml:space="preserve"> </v>
      </c>
      <c r="Q179" s="57" t="str">
        <f t="shared" si="65"/>
        <v/>
      </c>
      <c r="R179" s="93" t="e">
        <f t="shared" si="64"/>
        <v>#N/A</v>
      </c>
      <c r="S179" s="12">
        <f t="shared" si="50"/>
        <v>-101</v>
      </c>
      <c r="T179" s="18">
        <f t="shared" si="51"/>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2"/>
        <v>1</v>
      </c>
      <c r="Z179" s="12">
        <f t="shared" si="53"/>
        <v>1</v>
      </c>
      <c r="AA179" s="12">
        <f t="shared" si="54"/>
        <v>1</v>
      </c>
      <c r="AB179" s="12">
        <f t="shared" si="55"/>
        <v>1</v>
      </c>
      <c r="AD179" s="12">
        <f t="shared" si="56"/>
        <v>-101</v>
      </c>
      <c r="AE179" s="18">
        <f t="shared" si="57"/>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8"/>
        <v>1</v>
      </c>
      <c r="AK179" s="12">
        <f t="shared" si="59"/>
        <v>1</v>
      </c>
      <c r="AL179" s="12">
        <f t="shared" si="60"/>
        <v>1</v>
      </c>
      <c r="AM179" s="12">
        <f t="shared" si="61"/>
        <v>1</v>
      </c>
    </row>
    <row r="180" spans="1:39" ht="12" customHeight="1" x14ac:dyDescent="0.15">
      <c r="A180" s="5">
        <f t="shared" si="46"/>
        <v>0</v>
      </c>
      <c r="B180" s="5">
        <f t="shared" si="47"/>
        <v>0</v>
      </c>
      <c r="C180" s="14">
        <f t="shared" si="62"/>
        <v>-102</v>
      </c>
      <c r="F180" s="120" t="e">
        <f>VLOOKUP(C180,Blad1!$A:$C,3,0)</f>
        <v>#N/A</v>
      </c>
      <c r="G180" s="65" t="str">
        <f t="shared" si="66"/>
        <v/>
      </c>
      <c r="H180" s="4" t="str">
        <f>IF(G180="I",$K180,IF(G180="II",$K180-SUM(H$8:H179),IF(G180="III",$K180-SUM(H$8:H179),IF(G180="IV",$K180-SUM(H$8:H179),IF(G180="V",1-SUM(H$8:H179)," ")))))</f>
        <v xml:space="preserve"> </v>
      </c>
      <c r="I180" s="66" t="str">
        <f t="shared" si="45"/>
        <v/>
      </c>
      <c r="J180" s="43" t="str">
        <f>IF(I180="A",$K180,IF(I180="B",$K180-SUM(J$8:J179),IF(I180="C",$K180-SUM(J$8:J179),IF(I180="D",$K180-SUM(J$8:J179),IF(I180="E",1-SUM(J$8:J179)," ")))))</f>
        <v xml:space="preserve"> </v>
      </c>
      <c r="K180" s="1">
        <f>IF(C$4=0,0,(SUM(D$8:D180)/C$4))</f>
        <v>0</v>
      </c>
      <c r="L180" s="9" t="str">
        <f t="shared" si="48"/>
        <v xml:space="preserve"> </v>
      </c>
      <c r="M180" s="2" t="str">
        <f>IF(U180=2,K180,IF(W180=2,K180-SUM(M$8:M179),IF(X180=2,K180-SUM(M$8:M179),IF(X179=2,1-SUM(M$8:M179)," "))))</f>
        <v xml:space="preserve"> </v>
      </c>
      <c r="N180" s="1" t="str">
        <f t="shared" si="49"/>
        <v xml:space="preserve"> </v>
      </c>
      <c r="P180" s="3" t="str">
        <f>IF(O180="Plus",$K180,IF(O180="Basis",$K180-SUM(P$8:P179),IF(O180="Breedte",$K180-SUM(P$8:P179),IF(O179="Breedte",1-SUM(P$8:P179)," "))))</f>
        <v xml:space="preserve"> </v>
      </c>
      <c r="Q180" s="57" t="str">
        <f t="shared" si="65"/>
        <v/>
      </c>
      <c r="R180" s="93" t="e">
        <f t="shared" si="64"/>
        <v>#N/A</v>
      </c>
      <c r="S180" s="12">
        <f t="shared" si="50"/>
        <v>-102</v>
      </c>
      <c r="T180" s="18">
        <f t="shared" si="51"/>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2"/>
        <v>1</v>
      </c>
      <c r="Z180" s="12">
        <f t="shared" si="53"/>
        <v>1</v>
      </c>
      <c r="AA180" s="12">
        <f t="shared" si="54"/>
        <v>1</v>
      </c>
      <c r="AB180" s="12">
        <f t="shared" si="55"/>
        <v>1</v>
      </c>
      <c r="AD180" s="12">
        <f t="shared" si="56"/>
        <v>-102</v>
      </c>
      <c r="AE180" s="18">
        <f t="shared" si="57"/>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8"/>
        <v>1</v>
      </c>
      <c r="AK180" s="12">
        <f t="shared" si="59"/>
        <v>1</v>
      </c>
      <c r="AL180" s="12">
        <f t="shared" si="60"/>
        <v>1</v>
      </c>
      <c r="AM180" s="12">
        <f t="shared" si="61"/>
        <v>1</v>
      </c>
    </row>
    <row r="181" spans="1:39" ht="12" customHeight="1" x14ac:dyDescent="0.15">
      <c r="A181" s="5">
        <f t="shared" si="46"/>
        <v>0</v>
      </c>
      <c r="B181" s="5">
        <f t="shared" si="47"/>
        <v>0</v>
      </c>
      <c r="C181" s="14">
        <f t="shared" si="62"/>
        <v>-103</v>
      </c>
      <c r="F181" s="120" t="e">
        <f>VLOOKUP(C181,Blad1!$A:$C,3,0)</f>
        <v>#N/A</v>
      </c>
      <c r="G181" s="65" t="str">
        <f t="shared" si="66"/>
        <v/>
      </c>
      <c r="H181" s="4" t="str">
        <f>IF(G181="I",$K181,IF(G181="II",$K181-SUM(H$8:H180),IF(G181="III",$K181-SUM(H$8:H180),IF(G181="IV",$K181-SUM(H$8:H180),IF(G181="V",1-SUM(H$8:H180)," ")))))</f>
        <v xml:space="preserve"> </v>
      </c>
      <c r="I181" s="66" t="str">
        <f t="shared" si="45"/>
        <v/>
      </c>
      <c r="J181" s="43" t="str">
        <f>IF(I181="A",$K181,IF(I181="B",$K181-SUM(J$8:J180),IF(I181="C",$K181-SUM(J$8:J180),IF(I181="D",$K181-SUM(J$8:J180),IF(I181="E",1-SUM(J$8:J180)," ")))))</f>
        <v xml:space="preserve"> </v>
      </c>
      <c r="K181" s="1">
        <f>IF(C$4=0,0,(SUM(D$8:D181)/C$4))</f>
        <v>0</v>
      </c>
      <c r="L181" s="9" t="str">
        <f t="shared" si="48"/>
        <v xml:space="preserve"> </v>
      </c>
      <c r="M181" s="2" t="str">
        <f>IF(U181=2,K181,IF(W181=2,K181-SUM(M$8:M180),IF(X181=2,K181-SUM(M$8:M180),IF(X180=2,1-SUM(M$8:M180)," "))))</f>
        <v xml:space="preserve"> </v>
      </c>
      <c r="N181" s="1" t="str">
        <f t="shared" si="49"/>
        <v xml:space="preserve"> </v>
      </c>
      <c r="P181" s="3" t="str">
        <f>IF(O181="Plus",$K181,IF(O181="Basis",$K181-SUM(P$8:P180),IF(O181="Breedte",$K181-SUM(P$8:P180),IF(O180="Breedte",1-SUM(P$8:P180)," "))))</f>
        <v xml:space="preserve"> </v>
      </c>
      <c r="Q181" s="57" t="str">
        <f t="shared" si="65"/>
        <v/>
      </c>
      <c r="R181" s="93" t="e">
        <f t="shared" si="64"/>
        <v>#N/A</v>
      </c>
      <c r="S181" s="12">
        <f t="shared" si="50"/>
        <v>-103</v>
      </c>
      <c r="T181" s="18">
        <f t="shared" si="51"/>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2"/>
        <v>1</v>
      </c>
      <c r="Z181" s="12">
        <f t="shared" si="53"/>
        <v>1</v>
      </c>
      <c r="AA181" s="12">
        <f t="shared" si="54"/>
        <v>1</v>
      </c>
      <c r="AB181" s="12">
        <f t="shared" si="55"/>
        <v>1</v>
      </c>
      <c r="AD181" s="12">
        <f t="shared" si="56"/>
        <v>-103</v>
      </c>
      <c r="AE181" s="18">
        <f t="shared" si="57"/>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8"/>
        <v>1</v>
      </c>
      <c r="AK181" s="12">
        <f t="shared" si="59"/>
        <v>1</v>
      </c>
      <c r="AL181" s="12">
        <f t="shared" si="60"/>
        <v>1</v>
      </c>
      <c r="AM181" s="12">
        <f t="shared" si="61"/>
        <v>1</v>
      </c>
    </row>
    <row r="182" spans="1:39" ht="12" customHeight="1" x14ac:dyDescent="0.15">
      <c r="A182" s="5">
        <f t="shared" si="46"/>
        <v>0</v>
      </c>
      <c r="B182" s="5">
        <f t="shared" si="47"/>
        <v>0</v>
      </c>
      <c r="C182" s="14">
        <f t="shared" si="62"/>
        <v>-104</v>
      </c>
      <c r="F182" s="120" t="e">
        <f>VLOOKUP(C182,Blad1!$A:$C,3,0)</f>
        <v>#N/A</v>
      </c>
      <c r="G182" s="65" t="str">
        <f t="shared" si="66"/>
        <v/>
      </c>
      <c r="H182" s="4" t="str">
        <f>IF(G182="I",$K182,IF(G182="II",$K182-SUM(H$8:H181),IF(G182="III",$K182-SUM(H$8:H181),IF(G182="IV",$K182-SUM(H$8:H181),IF(G182="V",1-SUM(H$8:H181)," ")))))</f>
        <v xml:space="preserve"> </v>
      </c>
      <c r="I182" s="66" t="str">
        <f t="shared" si="45"/>
        <v/>
      </c>
      <c r="J182" s="43" t="str">
        <f>IF(I182="A",$K182,IF(I182="B",$K182-SUM(J$8:J181),IF(I182="C",$K182-SUM(J$8:J181),IF(I182="D",$K182-SUM(J$8:J181),IF(I182="E",1-SUM(J$8:J181)," ")))))</f>
        <v xml:space="preserve"> </v>
      </c>
      <c r="K182" s="1">
        <f>IF(C$4=0,0,(SUM(D$8:D182)/C$4))</f>
        <v>0</v>
      </c>
      <c r="L182" s="9" t="str">
        <f t="shared" si="48"/>
        <v xml:space="preserve"> </v>
      </c>
      <c r="M182" s="2" t="str">
        <f>IF(U182=2,K182,IF(W182=2,K182-SUM(M$8:M181),IF(X182=2,K182-SUM(M$8:M181),IF(X181=2,1-SUM(M$8:M181)," "))))</f>
        <v xml:space="preserve"> </v>
      </c>
      <c r="N182" s="1" t="str">
        <f t="shared" si="49"/>
        <v xml:space="preserve"> </v>
      </c>
      <c r="P182" s="3" t="str">
        <f>IF(O182="Plus",$K182,IF(O182="Basis",$K182-SUM(P$8:P181),IF(O182="Breedte",$K182-SUM(P$8:P181),IF(O181="Breedte",1-SUM(P$8:P181)," "))))</f>
        <v xml:space="preserve"> </v>
      </c>
      <c r="Q182" s="57" t="str">
        <f t="shared" si="65"/>
        <v/>
      </c>
      <c r="R182" s="93" t="e">
        <f t="shared" si="64"/>
        <v>#N/A</v>
      </c>
      <c r="S182" s="12">
        <f t="shared" si="50"/>
        <v>-104</v>
      </c>
      <c r="T182" s="18">
        <f t="shared" si="51"/>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2"/>
        <v>1</v>
      </c>
      <c r="Z182" s="12">
        <f t="shared" si="53"/>
        <v>1</v>
      </c>
      <c r="AA182" s="12">
        <f t="shared" si="54"/>
        <v>1</v>
      </c>
      <c r="AB182" s="12">
        <f t="shared" si="55"/>
        <v>1</v>
      </c>
      <c r="AD182" s="12">
        <f t="shared" si="56"/>
        <v>-104</v>
      </c>
      <c r="AE182" s="18">
        <f t="shared" si="57"/>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8"/>
        <v>1</v>
      </c>
      <c r="AK182" s="12">
        <f t="shared" si="59"/>
        <v>1</v>
      </c>
      <c r="AL182" s="12">
        <f t="shared" si="60"/>
        <v>1</v>
      </c>
      <c r="AM182" s="12">
        <f t="shared" si="61"/>
        <v>1</v>
      </c>
    </row>
    <row r="183" spans="1:39" ht="12" customHeight="1" x14ac:dyDescent="0.15">
      <c r="A183" s="5">
        <f t="shared" si="46"/>
        <v>0</v>
      </c>
      <c r="B183" s="5">
        <f t="shared" si="47"/>
        <v>0</v>
      </c>
      <c r="C183" s="14">
        <f t="shared" si="62"/>
        <v>-105</v>
      </c>
      <c r="F183" s="120" t="e">
        <f>VLOOKUP(C183,Blad1!$A:$C,3,0)</f>
        <v>#N/A</v>
      </c>
      <c r="G183" s="65" t="str">
        <f t="shared" si="66"/>
        <v/>
      </c>
      <c r="H183" s="4" t="str">
        <f>IF(G183="I",$K183,IF(G183="II",$K183-SUM(H$8:H182),IF(G183="III",$K183-SUM(H$8:H182),IF(G183="IV",$K183-SUM(H$8:H182),IF(G183="V",1-SUM(H$8:H182)," ")))))</f>
        <v xml:space="preserve"> </v>
      </c>
      <c r="I183" s="66" t="str">
        <f t="shared" ref="I183:I201" si="67">IF(C183=45,"A",IF(C183=35,"B",IF(C183=25,"C",IF(C183=17,"D",IF(C183=0,"E","")))))</f>
        <v/>
      </c>
      <c r="J183" s="43" t="str">
        <f>IF(I183="A",$K183,IF(I183="B",$K183-SUM(J$8:J182),IF(I183="C",$K183-SUM(J$8:J182),IF(I183="D",$K183-SUM(J$8:J182),IF(I183="E",1-SUM(J$8:J182)," ")))))</f>
        <v xml:space="preserve"> </v>
      </c>
      <c r="K183" s="1">
        <f>IF(C$4=0,0,(SUM(D$8:D183)/C$4))</f>
        <v>0</v>
      </c>
      <c r="L183" s="9" t="str">
        <f t="shared" si="48"/>
        <v xml:space="preserve"> </v>
      </c>
      <c r="M183" s="2" t="str">
        <f>IF(U183=2,K183,IF(W183=2,K183-SUM(M$8:M182),IF(X183=2,K183-SUM(M$8:M182),IF(X182=2,1-SUM(M$8:M182)," "))))</f>
        <v xml:space="preserve"> </v>
      </c>
      <c r="N183" s="1" t="str">
        <f t="shared" si="49"/>
        <v xml:space="preserve"> </v>
      </c>
      <c r="P183" s="3" t="str">
        <f>IF(O183="Plus",$K183,IF(O183="Basis",$K183-SUM(P$8:P182),IF(O183="Breedte",$K183-SUM(P$8:P182),IF(O182="Breedte",1-SUM(P$8:P182)," "))))</f>
        <v xml:space="preserve"> </v>
      </c>
      <c r="Q183" s="57" t="str">
        <f t="shared" si="65"/>
        <v/>
      </c>
      <c r="R183" s="93" t="e">
        <f t="shared" si="64"/>
        <v>#N/A</v>
      </c>
      <c r="S183" s="12">
        <f t="shared" si="50"/>
        <v>-105</v>
      </c>
      <c r="T183" s="18">
        <f t="shared" si="51"/>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2"/>
        <v>1</v>
      </c>
      <c r="Z183" s="12">
        <f t="shared" si="53"/>
        <v>1</v>
      </c>
      <c r="AA183" s="12">
        <f t="shared" si="54"/>
        <v>1</v>
      </c>
      <c r="AB183" s="12">
        <f t="shared" si="55"/>
        <v>1</v>
      </c>
      <c r="AD183" s="12">
        <f t="shared" si="56"/>
        <v>-105</v>
      </c>
      <c r="AE183" s="18">
        <f t="shared" si="57"/>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8"/>
        <v>1</v>
      </c>
      <c r="AK183" s="12">
        <f t="shared" si="59"/>
        <v>1</v>
      </c>
      <c r="AL183" s="12">
        <f t="shared" si="60"/>
        <v>1</v>
      </c>
      <c r="AM183" s="12">
        <f t="shared" si="61"/>
        <v>1</v>
      </c>
    </row>
    <row r="184" spans="1:39" ht="12" customHeight="1" x14ac:dyDescent="0.15">
      <c r="A184" s="5">
        <f t="shared" si="46"/>
        <v>0</v>
      </c>
      <c r="B184" s="5">
        <f t="shared" si="47"/>
        <v>0</v>
      </c>
      <c r="C184" s="14">
        <f t="shared" si="62"/>
        <v>-106</v>
      </c>
      <c r="F184" s="120" t="e">
        <f>VLOOKUP(C184,Blad1!$A:$C,3,0)</f>
        <v>#N/A</v>
      </c>
      <c r="G184" s="65" t="str">
        <f t="shared" si="66"/>
        <v/>
      </c>
      <c r="H184" s="4" t="str">
        <f>IF(G184="I",$K184,IF(G184="II",$K184-SUM(H$8:H183),IF(G184="III",$K184-SUM(H$8:H183),IF(G184="IV",$K184-SUM(H$8:H183),IF(G184="V",1-SUM(H$8:H183)," ")))))</f>
        <v xml:space="preserve"> </v>
      </c>
      <c r="I184" s="66" t="str">
        <f t="shared" si="67"/>
        <v/>
      </c>
      <c r="J184" s="43" t="str">
        <f>IF(I184="A",$K184,IF(I184="B",$K184-SUM(J$8:J183),IF(I184="C",$K184-SUM(J$8:J183),IF(I184="D",$K184-SUM(J$8:J183),IF(I184="E",1-SUM(J$8:J183)," ")))))</f>
        <v xml:space="preserve"> </v>
      </c>
      <c r="K184" s="1">
        <f>IF(C$4=0,0,(SUM(D$8:D184)/C$4))</f>
        <v>0</v>
      </c>
      <c r="L184" s="9" t="str">
        <f t="shared" si="48"/>
        <v xml:space="preserve"> </v>
      </c>
      <c r="M184" s="2" t="str">
        <f>IF(U184=2,K184,IF(W184=2,K184-SUM(M$8:M183),IF(X184=2,K184-SUM(M$8:M183),IF(X183=2,1-SUM(M$8:M183)," "))))</f>
        <v xml:space="preserve"> </v>
      </c>
      <c r="N184" s="1" t="str">
        <f t="shared" si="49"/>
        <v xml:space="preserve"> </v>
      </c>
      <c r="P184" s="3" t="str">
        <f>IF(O184="Plus",$K184,IF(O184="Basis",$K184-SUM(P$8:P183),IF(O184="Breedte",$K184-SUM(P$8:P183),IF(O183="Breedte",1-SUM(P$8:P183)," "))))</f>
        <v xml:space="preserve"> </v>
      </c>
      <c r="Q184" s="57" t="str">
        <f t="shared" si="65"/>
        <v/>
      </c>
      <c r="R184" s="93" t="e">
        <f t="shared" si="64"/>
        <v>#N/A</v>
      </c>
      <c r="S184" s="12">
        <f t="shared" si="50"/>
        <v>-106</v>
      </c>
      <c r="T184" s="18">
        <f t="shared" si="51"/>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2"/>
        <v>1</v>
      </c>
      <c r="Z184" s="12">
        <f t="shared" si="53"/>
        <v>1</v>
      </c>
      <c r="AA184" s="12">
        <f t="shared" si="54"/>
        <v>1</v>
      </c>
      <c r="AB184" s="12">
        <f t="shared" si="55"/>
        <v>1</v>
      </c>
      <c r="AD184" s="12">
        <f t="shared" si="56"/>
        <v>-106</v>
      </c>
      <c r="AE184" s="18">
        <f t="shared" si="57"/>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8"/>
        <v>1</v>
      </c>
      <c r="AK184" s="12">
        <f t="shared" si="59"/>
        <v>1</v>
      </c>
      <c r="AL184" s="12">
        <f t="shared" si="60"/>
        <v>1</v>
      </c>
      <c r="AM184" s="12">
        <f t="shared" si="61"/>
        <v>1</v>
      </c>
    </row>
    <row r="185" spans="1:39" ht="12" customHeight="1" x14ac:dyDescent="0.15">
      <c r="A185" s="5">
        <f t="shared" si="46"/>
        <v>0</v>
      </c>
      <c r="B185" s="5">
        <f t="shared" si="47"/>
        <v>0</v>
      </c>
      <c r="C185" s="14">
        <f t="shared" si="62"/>
        <v>-107</v>
      </c>
      <c r="F185" s="120" t="e">
        <f>VLOOKUP(C185,Blad1!$A:$C,3,0)</f>
        <v>#N/A</v>
      </c>
      <c r="G185" s="65" t="str">
        <f t="shared" si="66"/>
        <v/>
      </c>
      <c r="H185" s="4" t="str">
        <f>IF(G185="I",$K185,IF(G185="II",$K185-SUM(H$8:H184),IF(G185="III",$K185-SUM(H$8:H184),IF(G185="IV",$K185-SUM(H$8:H184),IF(G185="V",1-SUM(H$8:H184)," ")))))</f>
        <v xml:space="preserve"> </v>
      </c>
      <c r="I185" s="66" t="str">
        <f t="shared" si="67"/>
        <v/>
      </c>
      <c r="J185" s="43" t="str">
        <f>IF(I185="A",$K185,IF(I185="B",$K185-SUM(J$8:J184),IF(I185="C",$K185-SUM(J$8:J184),IF(I185="D",$K185-SUM(J$8:J184),IF(I185="E",1-SUM(J$8:J184)," ")))))</f>
        <v xml:space="preserve"> </v>
      </c>
      <c r="K185" s="1">
        <f>IF(C$4=0,0,(SUM(D$8:D185)/C$4))</f>
        <v>0</v>
      </c>
      <c r="L185" s="9" t="str">
        <f t="shared" si="48"/>
        <v xml:space="preserve"> </v>
      </c>
      <c r="M185" s="2" t="str">
        <f>IF(U185=2,K185,IF(W185=2,K185-SUM(M$8:M184),IF(X185=2,K185-SUM(M$8:M184),IF(X184=2,1-SUM(M$8:M184)," "))))</f>
        <v xml:space="preserve"> </v>
      </c>
      <c r="N185" s="1" t="str">
        <f t="shared" si="49"/>
        <v xml:space="preserve"> </v>
      </c>
      <c r="P185" s="3" t="str">
        <f>IF(O185="Plus",$K185,IF(O185="Basis",$K185-SUM(P$8:P184),IF(O185="Breedte",$K185-SUM(P$8:P184),IF(O184="Breedte",1-SUM(P$8:P184)," "))))</f>
        <v xml:space="preserve"> </v>
      </c>
      <c r="Q185" s="57" t="str">
        <f t="shared" si="65"/>
        <v/>
      </c>
      <c r="R185" s="93" t="e">
        <f t="shared" si="64"/>
        <v>#N/A</v>
      </c>
      <c r="S185" s="12">
        <f t="shared" si="50"/>
        <v>-107</v>
      </c>
      <c r="T185" s="18">
        <f t="shared" si="51"/>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2"/>
        <v>1</v>
      </c>
      <c r="Z185" s="12">
        <f t="shared" si="53"/>
        <v>1</v>
      </c>
      <c r="AA185" s="12">
        <f t="shared" si="54"/>
        <v>1</v>
      </c>
      <c r="AB185" s="12">
        <f t="shared" si="55"/>
        <v>1</v>
      </c>
      <c r="AD185" s="12">
        <f t="shared" si="56"/>
        <v>-107</v>
      </c>
      <c r="AE185" s="18">
        <f t="shared" si="57"/>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8"/>
        <v>1</v>
      </c>
      <c r="AK185" s="12">
        <f t="shared" si="59"/>
        <v>1</v>
      </c>
      <c r="AL185" s="12">
        <f t="shared" si="60"/>
        <v>1</v>
      </c>
      <c r="AM185" s="12">
        <f t="shared" si="61"/>
        <v>1</v>
      </c>
    </row>
    <row r="186" spans="1:39" ht="12" customHeight="1" x14ac:dyDescent="0.15">
      <c r="A186" s="5">
        <f t="shared" si="46"/>
        <v>0</v>
      </c>
      <c r="B186" s="5">
        <f t="shared" si="47"/>
        <v>0</v>
      </c>
      <c r="C186" s="14">
        <f t="shared" si="62"/>
        <v>-108</v>
      </c>
      <c r="F186" s="120" t="e">
        <f>VLOOKUP(C186,Blad1!$A:$C,3,0)</f>
        <v>#N/A</v>
      </c>
      <c r="G186" s="65" t="str">
        <f t="shared" si="66"/>
        <v/>
      </c>
      <c r="H186" s="4" t="str">
        <f>IF(G186="I",$K186,IF(G186="II",$K186-SUM(H$8:H185),IF(G186="III",$K186-SUM(H$8:H185),IF(G186="IV",$K186-SUM(H$8:H185),IF(G186="V",1-SUM(H$8:H185)," ")))))</f>
        <v xml:space="preserve"> </v>
      </c>
      <c r="I186" s="66" t="str">
        <f t="shared" si="67"/>
        <v/>
      </c>
      <c r="J186" s="43" t="str">
        <f>IF(I186="A",$K186,IF(I186="B",$K186-SUM(J$8:J185),IF(I186="C",$K186-SUM(J$8:J185),IF(I186="D",$K186-SUM(J$8:J185),IF(I186="E",1-SUM(J$8:J185)," ")))))</f>
        <v xml:space="preserve"> </v>
      </c>
      <c r="K186" s="1">
        <f>IF(C$4=0,0,(SUM(D$8:D186)/C$4))</f>
        <v>0</v>
      </c>
      <c r="L186" s="9" t="str">
        <f t="shared" si="48"/>
        <v xml:space="preserve"> </v>
      </c>
      <c r="M186" s="2" t="str">
        <f>IF(U186=2,K186,IF(W186=2,K186-SUM(M$8:M185),IF(X186=2,K186-SUM(M$8:M185),IF(X185=2,1-SUM(M$8:M185)," "))))</f>
        <v xml:space="preserve"> </v>
      </c>
      <c r="N186" s="1" t="str">
        <f t="shared" si="49"/>
        <v xml:space="preserve"> </v>
      </c>
      <c r="P186" s="3" t="str">
        <f>IF(O186="Plus",$K186,IF(O186="Basis",$K186-SUM(P$8:P185),IF(O186="Breedte",$K186-SUM(P$8:P185),IF(O185="Breedte",1-SUM(P$8:P185)," "))))</f>
        <v xml:space="preserve"> </v>
      </c>
      <c r="Q186" s="57" t="str">
        <f t="shared" si="65"/>
        <v/>
      </c>
      <c r="R186" s="93" t="e">
        <f t="shared" si="64"/>
        <v>#N/A</v>
      </c>
      <c r="S186" s="12">
        <f t="shared" si="50"/>
        <v>-108</v>
      </c>
      <c r="T186" s="18">
        <f t="shared" si="51"/>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2"/>
        <v>1</v>
      </c>
      <c r="Z186" s="12">
        <f t="shared" si="53"/>
        <v>1</v>
      </c>
      <c r="AA186" s="12">
        <f t="shared" si="54"/>
        <v>1</v>
      </c>
      <c r="AB186" s="12">
        <f t="shared" si="55"/>
        <v>1</v>
      </c>
      <c r="AD186" s="12">
        <f t="shared" si="56"/>
        <v>-108</v>
      </c>
      <c r="AE186" s="18">
        <f t="shared" si="57"/>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8"/>
        <v>1</v>
      </c>
      <c r="AK186" s="12">
        <f t="shared" si="59"/>
        <v>1</v>
      </c>
      <c r="AL186" s="12">
        <f t="shared" si="60"/>
        <v>1</v>
      </c>
      <c r="AM186" s="12">
        <f t="shared" si="61"/>
        <v>1</v>
      </c>
    </row>
    <row r="187" spans="1:39" ht="12" customHeight="1" x14ac:dyDescent="0.15">
      <c r="A187" s="5">
        <f t="shared" si="46"/>
        <v>0</v>
      </c>
      <c r="B187" s="5">
        <f t="shared" si="47"/>
        <v>0</v>
      </c>
      <c r="C187" s="14">
        <f t="shared" si="62"/>
        <v>-109</v>
      </c>
      <c r="F187" s="120" t="e">
        <f>VLOOKUP(C187,Blad1!$A:$C,3,0)</f>
        <v>#N/A</v>
      </c>
      <c r="G187" s="65" t="str">
        <f t="shared" si="66"/>
        <v/>
      </c>
      <c r="H187" s="4" t="str">
        <f>IF(G187="I",$K187,IF(G187="II",$K187-SUM(H$8:H186),IF(G187="III",$K187-SUM(H$8:H186),IF(G187="IV",$K187-SUM(H$8:H186),IF(G187="V",1-SUM(H$8:H186)," ")))))</f>
        <v xml:space="preserve"> </v>
      </c>
      <c r="I187" s="66" t="str">
        <f t="shared" si="67"/>
        <v/>
      </c>
      <c r="J187" s="43" t="str">
        <f>IF(I187="A",$K187,IF(I187="B",$K187-SUM(J$8:J186),IF(I187="C",$K187-SUM(J$8:J186),IF(I187="D",$K187-SUM(J$8:J186),IF(I187="E",1-SUM(J$8:J186)," ")))))</f>
        <v xml:space="preserve"> </v>
      </c>
      <c r="K187" s="1">
        <f>IF(C$4=0,0,(SUM(D$8:D187)/C$4))</f>
        <v>0</v>
      </c>
      <c r="L187" s="9" t="str">
        <f t="shared" si="48"/>
        <v xml:space="preserve"> </v>
      </c>
      <c r="M187" s="2" t="str">
        <f>IF(U187=2,K187,IF(W187=2,K187-SUM(M$8:M186),IF(X187=2,K187-SUM(M$8:M186),IF(X186=2,1-SUM(M$8:M186)," "))))</f>
        <v xml:space="preserve"> </v>
      </c>
      <c r="N187" s="1" t="str">
        <f t="shared" si="49"/>
        <v xml:space="preserve"> </v>
      </c>
      <c r="P187" s="3" t="str">
        <f>IF(O187="Plus",$K187,IF(O187="Basis",$K187-SUM(P$8:P186),IF(O187="Breedte",$K187-SUM(P$8:P186),IF(O186="Breedte",1-SUM(P$8:P186)," "))))</f>
        <v xml:space="preserve"> </v>
      </c>
      <c r="Q187" s="57" t="str">
        <f t="shared" si="65"/>
        <v/>
      </c>
      <c r="R187" s="93" t="e">
        <f t="shared" si="64"/>
        <v>#N/A</v>
      </c>
      <c r="S187" s="12">
        <f t="shared" si="50"/>
        <v>-109</v>
      </c>
      <c r="T187" s="18">
        <f t="shared" si="51"/>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2"/>
        <v>1</v>
      </c>
      <c r="Z187" s="12">
        <f t="shared" si="53"/>
        <v>1</v>
      </c>
      <c r="AA187" s="12">
        <f t="shared" si="54"/>
        <v>1</v>
      </c>
      <c r="AB187" s="12">
        <f t="shared" si="55"/>
        <v>1</v>
      </c>
      <c r="AD187" s="12">
        <f t="shared" si="56"/>
        <v>-109</v>
      </c>
      <c r="AE187" s="18">
        <f t="shared" si="57"/>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8"/>
        <v>1</v>
      </c>
      <c r="AK187" s="12">
        <f t="shared" si="59"/>
        <v>1</v>
      </c>
      <c r="AL187" s="12">
        <f t="shared" si="60"/>
        <v>1</v>
      </c>
      <c r="AM187" s="12">
        <f t="shared" si="61"/>
        <v>1</v>
      </c>
    </row>
    <row r="188" spans="1:39" ht="12" customHeight="1" x14ac:dyDescent="0.15">
      <c r="A188" s="5">
        <f t="shared" si="46"/>
        <v>0</v>
      </c>
      <c r="B188" s="5">
        <f t="shared" si="47"/>
        <v>0</v>
      </c>
      <c r="C188" s="14">
        <f t="shared" si="62"/>
        <v>-110</v>
      </c>
      <c r="F188" s="120" t="e">
        <f>VLOOKUP(C188,Blad1!$A:$C,3,0)</f>
        <v>#N/A</v>
      </c>
      <c r="G188" s="65" t="str">
        <f t="shared" si="66"/>
        <v/>
      </c>
      <c r="H188" s="4" t="str">
        <f>IF(G188="I",$K188,IF(G188="II",$K188-SUM(H$8:H187),IF(G188="III",$K188-SUM(H$8:H187),IF(G188="IV",$K188-SUM(H$8:H187),IF(G188="V",1-SUM(H$8:H187)," ")))))</f>
        <v xml:space="preserve"> </v>
      </c>
      <c r="I188" s="66" t="str">
        <f t="shared" si="67"/>
        <v/>
      </c>
      <c r="J188" s="43" t="str">
        <f>IF(I188="A",$K188,IF(I188="B",$K188-SUM(J$8:J187),IF(I188="C",$K188-SUM(J$8:J187),IF(I188="D",$K188-SUM(J$8:J187),IF(I188="E",1-SUM(J$8:J187)," ")))))</f>
        <v xml:space="preserve"> </v>
      </c>
      <c r="K188" s="1">
        <f>IF(C$4=0,0,(SUM(D$8:D188)/C$4))</f>
        <v>0</v>
      </c>
      <c r="L188" s="9" t="str">
        <f t="shared" si="48"/>
        <v xml:space="preserve"> </v>
      </c>
      <c r="M188" s="2" t="str">
        <f>IF(U188=2,K188,IF(W188=2,K188-SUM(M$8:M187),IF(X188=2,K188-SUM(M$8:M187),IF(X187=2,1-SUM(M$8:M187)," "))))</f>
        <v xml:space="preserve"> </v>
      </c>
      <c r="N188" s="1" t="str">
        <f t="shared" si="49"/>
        <v xml:space="preserve"> </v>
      </c>
      <c r="P188" s="3" t="str">
        <f>IF(O188="Plus",$K188,IF(O188="Basis",$K188-SUM(P$8:P187),IF(O188="Breedte",$K188-SUM(P$8:P187),IF(O187="Breedte",1-SUM(P$8:P187)," "))))</f>
        <v xml:space="preserve"> </v>
      </c>
      <c r="Q188" s="57" t="str">
        <f t="shared" si="65"/>
        <v/>
      </c>
      <c r="R188" s="93" t="e">
        <f t="shared" si="64"/>
        <v>#N/A</v>
      </c>
      <c r="S188" s="12">
        <f t="shared" si="50"/>
        <v>-110</v>
      </c>
      <c r="T188" s="18">
        <f t="shared" si="51"/>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2"/>
        <v>1</v>
      </c>
      <c r="Z188" s="12">
        <f t="shared" si="53"/>
        <v>1</v>
      </c>
      <c r="AA188" s="12">
        <f t="shared" si="54"/>
        <v>1</v>
      </c>
      <c r="AB188" s="12">
        <f t="shared" si="55"/>
        <v>1</v>
      </c>
      <c r="AD188" s="12">
        <f t="shared" si="56"/>
        <v>-110</v>
      </c>
      <c r="AE188" s="18">
        <f t="shared" si="57"/>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8"/>
        <v>1</v>
      </c>
      <c r="AK188" s="12">
        <f t="shared" si="59"/>
        <v>1</v>
      </c>
      <c r="AL188" s="12">
        <f t="shared" si="60"/>
        <v>1</v>
      </c>
      <c r="AM188" s="12">
        <f t="shared" si="61"/>
        <v>1</v>
      </c>
    </row>
    <row r="189" spans="1:39" ht="12" customHeight="1" x14ac:dyDescent="0.15">
      <c r="A189" s="5">
        <f t="shared" si="46"/>
        <v>0</v>
      </c>
      <c r="B189" s="5">
        <f t="shared" si="47"/>
        <v>0</v>
      </c>
      <c r="C189" s="14">
        <f t="shared" si="62"/>
        <v>-111</v>
      </c>
      <c r="F189" s="120" t="e">
        <f>VLOOKUP(C189,Blad1!$A:$C,3,0)</f>
        <v>#N/A</v>
      </c>
      <c r="G189" s="65" t="str">
        <f t="shared" si="66"/>
        <v/>
      </c>
      <c r="H189" s="4" t="str">
        <f>IF(G189="I",$K189,IF(G189="II",$K189-SUM(H$8:H188),IF(G189="III",$K189-SUM(H$8:H188),IF(G189="IV",$K189-SUM(H$8:H188),IF(G189="V",1-SUM(H$8:H188)," ")))))</f>
        <v xml:space="preserve"> </v>
      </c>
      <c r="I189" s="66" t="str">
        <f t="shared" si="67"/>
        <v/>
      </c>
      <c r="J189" s="43" t="str">
        <f>IF(I189="A",$K189,IF(I189="B",$K189-SUM(J$8:J188),IF(I189="C",$K189-SUM(J$8:J188),IF(I189="D",$K189-SUM(J$8:J188),IF(I189="E",1-SUM(J$8:J188)," ")))))</f>
        <v xml:space="preserve"> </v>
      </c>
      <c r="K189" s="1">
        <f>IF(C$4=0,0,(SUM(D$8:D189)/C$4))</f>
        <v>0</v>
      </c>
      <c r="L189" s="9" t="str">
        <f t="shared" si="48"/>
        <v xml:space="preserve"> </v>
      </c>
      <c r="M189" s="2" t="str">
        <f>IF(U189=2,K189,IF(W189=2,K189-SUM(M$8:M188),IF(X189=2,K189-SUM(M$8:M188),IF(X188=2,1-SUM(M$8:M188)," "))))</f>
        <v xml:space="preserve"> </v>
      </c>
      <c r="N189" s="1" t="str">
        <f t="shared" si="49"/>
        <v xml:space="preserve"> </v>
      </c>
      <c r="P189" s="3" t="str">
        <f>IF(O189="Plus",$K189,IF(O189="Basis",$K189-SUM(P$8:P188),IF(O189="Breedte",$K189-SUM(P$8:P188),IF(O188="Breedte",1-SUM(P$8:P188)," "))))</f>
        <v xml:space="preserve"> </v>
      </c>
      <c r="Q189" s="57" t="str">
        <f t="shared" si="65"/>
        <v/>
      </c>
      <c r="R189" s="93" t="e">
        <f t="shared" si="64"/>
        <v>#N/A</v>
      </c>
      <c r="S189" s="12">
        <f t="shared" si="50"/>
        <v>-111</v>
      </c>
      <c r="T189" s="18">
        <f t="shared" si="51"/>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2"/>
        <v>1</v>
      </c>
      <c r="Z189" s="12">
        <f t="shared" si="53"/>
        <v>1</v>
      </c>
      <c r="AA189" s="12">
        <f t="shared" si="54"/>
        <v>1</v>
      </c>
      <c r="AB189" s="12">
        <f t="shared" si="55"/>
        <v>1</v>
      </c>
      <c r="AD189" s="12">
        <f t="shared" si="56"/>
        <v>-111</v>
      </c>
      <c r="AE189" s="18">
        <f t="shared" si="57"/>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8"/>
        <v>1</v>
      </c>
      <c r="AK189" s="12">
        <f t="shared" si="59"/>
        <v>1</v>
      </c>
      <c r="AL189" s="12">
        <f t="shared" si="60"/>
        <v>1</v>
      </c>
      <c r="AM189" s="12">
        <f t="shared" si="61"/>
        <v>1</v>
      </c>
    </row>
    <row r="190" spans="1:39" ht="12" customHeight="1" x14ac:dyDescent="0.15">
      <c r="A190" s="5">
        <f t="shared" si="46"/>
        <v>0</v>
      </c>
      <c r="B190" s="5">
        <f t="shared" si="47"/>
        <v>0</v>
      </c>
      <c r="C190" s="14">
        <f t="shared" si="62"/>
        <v>-112</v>
      </c>
      <c r="F190" s="120" t="e">
        <f>VLOOKUP(C190,Blad1!$A:$C,3,0)</f>
        <v>#N/A</v>
      </c>
      <c r="G190" s="65" t="str">
        <f t="shared" si="66"/>
        <v/>
      </c>
      <c r="H190" s="4" t="str">
        <f>IF(G190="I",$K190,IF(G190="II",$K190-SUM(H$8:H189),IF(G190="III",$K190-SUM(H$8:H189),IF(G190="IV",$K190-SUM(H$8:H189),IF(G190="V",1-SUM(H$8:H189)," ")))))</f>
        <v xml:space="preserve"> </v>
      </c>
      <c r="I190" s="66" t="str">
        <f t="shared" si="67"/>
        <v/>
      </c>
      <c r="J190" s="43" t="str">
        <f>IF(I190="A",$K190,IF(I190="B",$K190-SUM(J$8:J189),IF(I190="C",$K190-SUM(J$8:J189),IF(I190="D",$K190-SUM(J$8:J189),IF(I190="E",1-SUM(J$8:J189)," ")))))</f>
        <v xml:space="preserve"> </v>
      </c>
      <c r="K190" s="1">
        <f>IF(C$4=0,0,(SUM(D$8:D190)/C$4))</f>
        <v>0</v>
      </c>
      <c r="L190" s="9" t="str">
        <f t="shared" si="48"/>
        <v xml:space="preserve"> </v>
      </c>
      <c r="M190" s="2" t="str">
        <f>IF(U190=2,K190,IF(W190=2,K190-SUM(M$8:M189),IF(X190=2,K190-SUM(M$8:M189),IF(X189=2,1-SUM(M$8:M189)," "))))</f>
        <v xml:space="preserve"> </v>
      </c>
      <c r="N190" s="1" t="str">
        <f t="shared" si="49"/>
        <v xml:space="preserve"> </v>
      </c>
      <c r="P190" s="3" t="str">
        <f>IF(O190="Plus",$K190,IF(O190="Basis",$K190-SUM(P$8:P189),IF(O190="Breedte",$K190-SUM(P$8:P189),IF(O189="Breedte",1-SUM(P$8:P189)," "))))</f>
        <v xml:space="preserve"> </v>
      </c>
      <c r="Q190" s="57" t="str">
        <f t="shared" si="65"/>
        <v/>
      </c>
      <c r="R190" s="93" t="e">
        <f t="shared" si="64"/>
        <v>#N/A</v>
      </c>
      <c r="S190" s="12">
        <f t="shared" si="50"/>
        <v>-112</v>
      </c>
      <c r="T190" s="18">
        <f t="shared" si="51"/>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2"/>
        <v>1</v>
      </c>
      <c r="Z190" s="12">
        <f t="shared" si="53"/>
        <v>1</v>
      </c>
      <c r="AA190" s="12">
        <f t="shared" si="54"/>
        <v>1</v>
      </c>
      <c r="AB190" s="12">
        <f t="shared" si="55"/>
        <v>1</v>
      </c>
      <c r="AD190" s="12">
        <f t="shared" si="56"/>
        <v>-112</v>
      </c>
      <c r="AE190" s="18">
        <f t="shared" si="57"/>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8"/>
        <v>1</v>
      </c>
      <c r="AK190" s="12">
        <f t="shared" si="59"/>
        <v>1</v>
      </c>
      <c r="AL190" s="12">
        <f t="shared" si="60"/>
        <v>1</v>
      </c>
      <c r="AM190" s="12">
        <f t="shared" si="61"/>
        <v>1</v>
      </c>
    </row>
    <row r="191" spans="1:39" ht="12" customHeight="1" x14ac:dyDescent="0.15">
      <c r="A191" s="5">
        <f t="shared" si="46"/>
        <v>0</v>
      </c>
      <c r="B191" s="5">
        <f t="shared" si="47"/>
        <v>0</v>
      </c>
      <c r="C191" s="14">
        <f t="shared" si="62"/>
        <v>-113</v>
      </c>
      <c r="F191" s="120" t="e">
        <f>VLOOKUP(C191,Blad1!$A:$C,3,0)</f>
        <v>#N/A</v>
      </c>
      <c r="G191" s="65" t="str">
        <f t="shared" si="66"/>
        <v/>
      </c>
      <c r="H191" s="4" t="str">
        <f>IF(G191="I",$K191,IF(G191="II",$K191-SUM(H$8:H190),IF(G191="III",$K191-SUM(H$8:H190),IF(G191="IV",$K191-SUM(H$8:H190),IF(G191="V",1-SUM(H$8:H190)," ")))))</f>
        <v xml:space="preserve"> </v>
      </c>
      <c r="I191" s="66" t="str">
        <f t="shared" si="67"/>
        <v/>
      </c>
      <c r="J191" s="43" t="str">
        <f>IF(I191="A",$K191,IF(I191="B",$K191-SUM(J$8:J190),IF(I191="C",$K191-SUM(J$8:J190),IF(I191="D",$K191-SUM(J$8:J190),IF(I191="E",1-SUM(J$8:J190)," ")))))</f>
        <v xml:space="preserve"> </v>
      </c>
      <c r="K191" s="1">
        <f>IF(C$4=0,0,(SUM(D$8:D191)/C$4))</f>
        <v>0</v>
      </c>
      <c r="L191" s="9" t="str">
        <f t="shared" si="48"/>
        <v xml:space="preserve"> </v>
      </c>
      <c r="M191" s="2" t="str">
        <f>IF(U191=2,K191,IF(W191=2,K191-SUM(M$8:M190),IF(X191=2,K191-SUM(M$8:M190),IF(X190=2,1-SUM(M$8:M190)," "))))</f>
        <v xml:space="preserve"> </v>
      </c>
      <c r="N191" s="1" t="str">
        <f t="shared" si="49"/>
        <v xml:space="preserve"> </v>
      </c>
      <c r="P191" s="3" t="str">
        <f>IF(O191="Plus",$K191,IF(O191="Basis",$K191-SUM(P$8:P190),IF(O191="Breedte",$K191-SUM(P$8:P190),IF(O190="Breedte",1-SUM(P$8:P190)," "))))</f>
        <v xml:space="preserve"> </v>
      </c>
      <c r="Q191" s="57" t="str">
        <f t="shared" si="65"/>
        <v/>
      </c>
      <c r="R191" s="93" t="e">
        <f t="shared" si="64"/>
        <v>#N/A</v>
      </c>
      <c r="S191" s="12">
        <f t="shared" si="50"/>
        <v>-113</v>
      </c>
      <c r="T191" s="18">
        <f t="shared" si="51"/>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2"/>
        <v>1</v>
      </c>
      <c r="Z191" s="12">
        <f t="shared" si="53"/>
        <v>1</v>
      </c>
      <c r="AA191" s="12">
        <f t="shared" si="54"/>
        <v>1</v>
      </c>
      <c r="AB191" s="12">
        <f t="shared" si="55"/>
        <v>1</v>
      </c>
      <c r="AD191" s="12">
        <f t="shared" si="56"/>
        <v>-113</v>
      </c>
      <c r="AE191" s="18">
        <f t="shared" si="57"/>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8"/>
        <v>1</v>
      </c>
      <c r="AK191" s="12">
        <f t="shared" si="59"/>
        <v>1</v>
      </c>
      <c r="AL191" s="12">
        <f t="shared" si="60"/>
        <v>1</v>
      </c>
      <c r="AM191" s="12">
        <f t="shared" si="61"/>
        <v>1</v>
      </c>
    </row>
    <row r="192" spans="1:39" ht="12" customHeight="1" x14ac:dyDescent="0.15">
      <c r="A192" s="5">
        <f t="shared" si="46"/>
        <v>0</v>
      </c>
      <c r="B192" s="5">
        <f t="shared" si="47"/>
        <v>0</v>
      </c>
      <c r="C192" s="14">
        <f t="shared" si="62"/>
        <v>-114</v>
      </c>
      <c r="F192" s="120" t="e">
        <f>VLOOKUP(C192,Blad1!$A:$C,3,0)</f>
        <v>#N/A</v>
      </c>
      <c r="G192" s="65" t="str">
        <f t="shared" si="66"/>
        <v/>
      </c>
      <c r="H192" s="4" t="str">
        <f>IF(G192="I",$K192,IF(G192="II",$K192-SUM(H$8:H191),IF(G192="III",$K192-SUM(H$8:H191),IF(G192="IV",$K192-SUM(H$8:H191),IF(G192="V",1-SUM(H$8:H191)," ")))))</f>
        <v xml:space="preserve"> </v>
      </c>
      <c r="I192" s="66" t="str">
        <f t="shared" si="67"/>
        <v/>
      </c>
      <c r="J192" s="43" t="str">
        <f>IF(I192="A",$K192,IF(I192="B",$K192-SUM(J$8:J191),IF(I192="C",$K192-SUM(J$8:J191),IF(I192="D",$K192-SUM(J$8:J191),IF(I192="E",1-SUM(J$8:J191)," ")))))</f>
        <v xml:space="preserve"> </v>
      </c>
      <c r="K192" s="1">
        <f>IF(C$4=0,0,(SUM(D$8:D192)/C$4))</f>
        <v>0</v>
      </c>
      <c r="L192" s="9" t="str">
        <f t="shared" si="48"/>
        <v xml:space="preserve"> </v>
      </c>
      <c r="M192" s="2" t="str">
        <f>IF(U192=2,K192,IF(W192=2,K192-SUM(M$8:M191),IF(X192=2,K192-SUM(M$8:M191),IF(X191=2,1-SUM(M$8:M191)," "))))</f>
        <v xml:space="preserve"> </v>
      </c>
      <c r="N192" s="1" t="str">
        <f t="shared" si="49"/>
        <v xml:space="preserve"> </v>
      </c>
      <c r="P192" s="3" t="str">
        <f>IF(O192="Plus",$K192,IF(O192="Basis",$K192-SUM(P$8:P191),IF(O192="Breedte",$K192-SUM(P$8:P191),IF(O191="Breedte",1-SUM(P$8:P191)," "))))</f>
        <v xml:space="preserve"> </v>
      </c>
      <c r="Q192" s="57" t="str">
        <f t="shared" si="65"/>
        <v/>
      </c>
      <c r="R192" s="93" t="e">
        <f t="shared" si="64"/>
        <v>#N/A</v>
      </c>
      <c r="S192" s="12">
        <f t="shared" si="50"/>
        <v>-114</v>
      </c>
      <c r="T192" s="18">
        <f t="shared" si="51"/>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2"/>
        <v>1</v>
      </c>
      <c r="Z192" s="12">
        <f t="shared" si="53"/>
        <v>1</v>
      </c>
      <c r="AA192" s="12">
        <f t="shared" si="54"/>
        <v>1</v>
      </c>
      <c r="AB192" s="12">
        <f t="shared" si="55"/>
        <v>1</v>
      </c>
      <c r="AD192" s="12">
        <f t="shared" si="56"/>
        <v>-114</v>
      </c>
      <c r="AE192" s="18">
        <f t="shared" si="57"/>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8"/>
        <v>1</v>
      </c>
      <c r="AK192" s="12">
        <f t="shared" si="59"/>
        <v>1</v>
      </c>
      <c r="AL192" s="12">
        <f t="shared" si="60"/>
        <v>1</v>
      </c>
      <c r="AM192" s="12">
        <f t="shared" si="61"/>
        <v>1</v>
      </c>
    </row>
    <row r="193" spans="1:39" ht="12" customHeight="1" x14ac:dyDescent="0.15">
      <c r="A193" s="5">
        <f t="shared" si="46"/>
        <v>0</v>
      </c>
      <c r="B193" s="5">
        <f t="shared" si="47"/>
        <v>0</v>
      </c>
      <c r="C193" s="14">
        <f t="shared" si="62"/>
        <v>-115</v>
      </c>
      <c r="F193" s="120" t="e">
        <f>VLOOKUP(C193,Blad1!$A:$C,3,0)</f>
        <v>#N/A</v>
      </c>
      <c r="G193" s="65" t="str">
        <f t="shared" si="66"/>
        <v/>
      </c>
      <c r="H193" s="4" t="str">
        <f>IF(G193="I",$K193,IF(G193="II",$K193-SUM(H$8:H192),IF(G193="III",$K193-SUM(H$8:H192),IF(G193="IV",$K193-SUM(H$8:H192),IF(G193="V",1-SUM(H$8:H192)," ")))))</f>
        <v xml:space="preserve"> </v>
      </c>
      <c r="I193" s="66" t="str">
        <f t="shared" si="67"/>
        <v/>
      </c>
      <c r="J193" s="43" t="str">
        <f>IF(I193="A",$K193,IF(I193="B",$K193-SUM(J$8:J192),IF(I193="C",$K193-SUM(J$8:J192),IF(I193="D",$K193-SUM(J$8:J192),IF(I193="E",1-SUM(J$8:J192)," ")))))</f>
        <v xml:space="preserve"> </v>
      </c>
      <c r="K193" s="1">
        <f>IF(C$4=0,0,(SUM(D$8:D193)/C$4))</f>
        <v>0</v>
      </c>
      <c r="L193" s="9" t="str">
        <f t="shared" si="48"/>
        <v xml:space="preserve"> </v>
      </c>
      <c r="M193" s="2" t="str">
        <f>IF(U193=2,K193,IF(W193=2,K193-SUM(M$8:M192),IF(X193=2,K193-SUM(M$8:M192),IF(X192=2,1-SUM(M$8:M192)," "))))</f>
        <v xml:space="preserve"> </v>
      </c>
      <c r="N193" s="1" t="str">
        <f t="shared" si="49"/>
        <v xml:space="preserve"> </v>
      </c>
      <c r="P193" s="3" t="str">
        <f>IF(O193="Plus",$K193,IF(O193="Basis",$K193-SUM(P$8:P192),IF(O193="Breedte",$K193-SUM(P$8:P192),IF(O192="Breedte",1-SUM(P$8:P192)," "))))</f>
        <v xml:space="preserve"> </v>
      </c>
      <c r="Q193" s="57" t="str">
        <f t="shared" si="65"/>
        <v/>
      </c>
      <c r="R193" s="93" t="e">
        <f t="shared" si="64"/>
        <v>#N/A</v>
      </c>
      <c r="S193" s="12">
        <f t="shared" si="50"/>
        <v>-115</v>
      </c>
      <c r="T193" s="18">
        <f t="shared" si="51"/>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2"/>
        <v>1</v>
      </c>
      <c r="Z193" s="12">
        <f t="shared" si="53"/>
        <v>1</v>
      </c>
      <c r="AA193" s="12">
        <f t="shared" si="54"/>
        <v>1</v>
      </c>
      <c r="AB193" s="12">
        <f t="shared" si="55"/>
        <v>1</v>
      </c>
      <c r="AD193" s="12">
        <f t="shared" si="56"/>
        <v>-115</v>
      </c>
      <c r="AE193" s="18">
        <f t="shared" si="57"/>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8"/>
        <v>1</v>
      </c>
      <c r="AK193" s="12">
        <f t="shared" si="59"/>
        <v>1</v>
      </c>
      <c r="AL193" s="12">
        <f t="shared" si="60"/>
        <v>1</v>
      </c>
      <c r="AM193" s="12">
        <f t="shared" si="61"/>
        <v>1</v>
      </c>
    </row>
    <row r="194" spans="1:39" ht="12" customHeight="1" x14ac:dyDescent="0.15">
      <c r="A194" s="5">
        <f t="shared" si="46"/>
        <v>0</v>
      </c>
      <c r="B194" s="5">
        <f t="shared" si="47"/>
        <v>0</v>
      </c>
      <c r="C194" s="14">
        <f t="shared" si="62"/>
        <v>-116</v>
      </c>
      <c r="F194" s="120" t="e">
        <f>VLOOKUP(C194,Blad1!$A:$C,3,0)</f>
        <v>#N/A</v>
      </c>
      <c r="G194" s="65" t="str">
        <f t="shared" si="66"/>
        <v/>
      </c>
      <c r="H194" s="4" t="str">
        <f>IF(G194="I",$K194,IF(G194="II",$K194-SUM(H$8:H193),IF(G194="III",$K194-SUM(H$8:H193),IF(G194="IV",$K194-SUM(H$8:H193),IF(G194="V",1-SUM(H$8:H193)," ")))))</f>
        <v xml:space="preserve"> </v>
      </c>
      <c r="I194" s="66" t="str">
        <f t="shared" si="67"/>
        <v/>
      </c>
      <c r="J194" s="43" t="str">
        <f>IF(I194="A",$K194,IF(I194="B",$K194-SUM(J$8:J193),IF(I194="C",$K194-SUM(J$8:J193),IF(I194="D",$K194-SUM(J$8:J193),IF(I194="E",1-SUM(J$8:J193)," ")))))</f>
        <v xml:space="preserve"> </v>
      </c>
      <c r="K194" s="1">
        <f>IF(C$4=0,0,(SUM(D$8:D194)/C$4))</f>
        <v>0</v>
      </c>
      <c r="L194" s="9" t="str">
        <f t="shared" si="48"/>
        <v xml:space="preserve"> </v>
      </c>
      <c r="M194" s="2" t="str">
        <f>IF(U194=2,K194,IF(W194=2,K194-SUM(M$8:M193),IF(X194=2,K194-SUM(M$8:M193),IF(X193=2,1-SUM(M$8:M193)," "))))</f>
        <v xml:space="preserve"> </v>
      </c>
      <c r="N194" s="1" t="str">
        <f t="shared" si="49"/>
        <v xml:space="preserve"> </v>
      </c>
      <c r="P194" s="3" t="str">
        <f>IF(O194="Plus",$K194,IF(O194="Basis",$K194-SUM(P$8:P193),IF(O194="Breedte",$K194-SUM(P$8:P193),IF(O193="Breedte",1-SUM(P$8:P193)," "))))</f>
        <v xml:space="preserve"> </v>
      </c>
      <c r="Q194" s="57" t="str">
        <f t="shared" si="65"/>
        <v/>
      </c>
      <c r="R194" s="93" t="e">
        <f t="shared" si="64"/>
        <v>#N/A</v>
      </c>
      <c r="S194" s="12">
        <f t="shared" si="50"/>
        <v>-116</v>
      </c>
      <c r="T194" s="18">
        <f t="shared" si="51"/>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2"/>
        <v>1</v>
      </c>
      <c r="Z194" s="12">
        <f t="shared" si="53"/>
        <v>1</v>
      </c>
      <c r="AA194" s="12">
        <f t="shared" si="54"/>
        <v>1</v>
      </c>
      <c r="AB194" s="12">
        <f t="shared" si="55"/>
        <v>1</v>
      </c>
      <c r="AD194" s="12">
        <f t="shared" si="56"/>
        <v>-116</v>
      </c>
      <c r="AE194" s="18">
        <f t="shared" si="57"/>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8"/>
        <v>1</v>
      </c>
      <c r="AK194" s="12">
        <f t="shared" si="59"/>
        <v>1</v>
      </c>
      <c r="AL194" s="12">
        <f t="shared" si="60"/>
        <v>1</v>
      </c>
      <c r="AM194" s="12">
        <f t="shared" si="61"/>
        <v>1</v>
      </c>
    </row>
    <row r="195" spans="1:39" ht="12" customHeight="1" x14ac:dyDescent="0.15">
      <c r="A195" s="5">
        <f t="shared" si="46"/>
        <v>0</v>
      </c>
      <c r="B195" s="5">
        <f t="shared" si="47"/>
        <v>0</v>
      </c>
      <c r="C195" s="14">
        <f t="shared" si="62"/>
        <v>-117</v>
      </c>
      <c r="F195" s="120" t="e">
        <f>VLOOKUP(C195,Blad1!$A:$C,3,0)</f>
        <v>#N/A</v>
      </c>
      <c r="G195" s="65" t="str">
        <f t="shared" si="66"/>
        <v/>
      </c>
      <c r="H195" s="4" t="str">
        <f>IF(G195="I",$K195,IF(G195="II",$K195-SUM(H$8:H194),IF(G195="III",$K195-SUM(H$8:H194),IF(G195="IV",$K195-SUM(H$8:H194),IF(G195="V",1-SUM(H$8:H194)," ")))))</f>
        <v xml:space="preserve"> </v>
      </c>
      <c r="I195" s="66" t="str">
        <f t="shared" si="67"/>
        <v/>
      </c>
      <c r="J195" s="43" t="str">
        <f>IF(I195="A",$K195,IF(I195="B",$K195-SUM(J$8:J194),IF(I195="C",$K195-SUM(J$8:J194),IF(I195="D",$K195-SUM(J$8:J194),IF(I195="E",1-SUM(J$8:J194)," ")))))</f>
        <v xml:space="preserve"> </v>
      </c>
      <c r="K195" s="1">
        <f>IF(C$4=0,0,(SUM(D$8:D195)/C$4))</f>
        <v>0</v>
      </c>
      <c r="L195" s="9" t="str">
        <f t="shared" si="48"/>
        <v xml:space="preserve"> </v>
      </c>
      <c r="M195" s="2" t="str">
        <f>IF(U195=2,K195,IF(W195=2,K195-SUM(M$8:M194),IF(X195=2,K195-SUM(M$8:M194),IF(X194=2,1-SUM(M$8:M194)," "))))</f>
        <v xml:space="preserve"> </v>
      </c>
      <c r="N195" s="1" t="str">
        <f t="shared" si="49"/>
        <v xml:space="preserve"> </v>
      </c>
      <c r="P195" s="3" t="str">
        <f>IF(O195="Plus",$K195,IF(O195="Basis",$K195-SUM(P$8:P194),IF(O195="Breedte",$K195-SUM(P$8:P194),IF(O194="Breedte",1-SUM(P$8:P194)," "))))</f>
        <v xml:space="preserve"> </v>
      </c>
      <c r="Q195" s="57" t="str">
        <f t="shared" si="65"/>
        <v/>
      </c>
      <c r="R195" s="93" t="e">
        <f t="shared" si="64"/>
        <v>#N/A</v>
      </c>
      <c r="S195" s="12">
        <f t="shared" si="50"/>
        <v>-117</v>
      </c>
      <c r="T195" s="18">
        <f t="shared" si="51"/>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2"/>
        <v>1</v>
      </c>
      <c r="Z195" s="12">
        <f t="shared" si="53"/>
        <v>1</v>
      </c>
      <c r="AA195" s="12">
        <f t="shared" si="54"/>
        <v>1</v>
      </c>
      <c r="AB195" s="12">
        <f t="shared" si="55"/>
        <v>1</v>
      </c>
      <c r="AD195" s="12">
        <f t="shared" si="56"/>
        <v>-117</v>
      </c>
      <c r="AE195" s="18">
        <f t="shared" si="57"/>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8"/>
        <v>1</v>
      </c>
      <c r="AK195" s="12">
        <f t="shared" si="59"/>
        <v>1</v>
      </c>
      <c r="AL195" s="12">
        <f t="shared" si="60"/>
        <v>1</v>
      </c>
      <c r="AM195" s="12">
        <f t="shared" si="61"/>
        <v>1</v>
      </c>
    </row>
    <row r="196" spans="1:39" ht="12" customHeight="1" x14ac:dyDescent="0.15">
      <c r="A196" s="5">
        <f t="shared" si="46"/>
        <v>0</v>
      </c>
      <c r="B196" s="5">
        <f t="shared" si="47"/>
        <v>0</v>
      </c>
      <c r="C196" s="14">
        <f t="shared" si="62"/>
        <v>-118</v>
      </c>
      <c r="F196" s="120" t="e">
        <f>VLOOKUP(C196,Blad1!$A:$C,3,0)</f>
        <v>#N/A</v>
      </c>
      <c r="G196" s="65" t="str">
        <f t="shared" si="66"/>
        <v/>
      </c>
      <c r="H196" s="4" t="str">
        <f>IF(G196="I",$K196,IF(G196="II",$K196-SUM(H$8:H195),IF(G196="III",$K196-SUM(H$8:H195),IF(G196="IV",$K196-SUM(H$8:H195),IF(G196="V",1-SUM(H$8:H195)," ")))))</f>
        <v xml:space="preserve"> </v>
      </c>
      <c r="I196" s="66" t="str">
        <f t="shared" si="67"/>
        <v/>
      </c>
      <c r="J196" s="43" t="str">
        <f>IF(I196="A",$K196,IF(I196="B",$K196-SUM(J$8:J195),IF(I196="C",$K196-SUM(J$8:J195),IF(I196="D",$K196-SUM(J$8:J195),IF(I196="E",1-SUM(J$8:J195)," ")))))</f>
        <v xml:space="preserve"> </v>
      </c>
      <c r="K196" s="1">
        <f>IF(C$4=0,0,(SUM(D$8:D196)/C$4))</f>
        <v>0</v>
      </c>
      <c r="L196" s="9" t="str">
        <f t="shared" si="48"/>
        <v xml:space="preserve"> </v>
      </c>
      <c r="M196" s="2" t="str">
        <f>IF(U196=2,K196,IF(W196=2,K196-SUM(M$8:M195),IF(X196=2,K196-SUM(M$8:M195),IF(X195=2,1-SUM(M$8:M195)," "))))</f>
        <v xml:space="preserve"> </v>
      </c>
      <c r="N196" s="1" t="str">
        <f t="shared" si="49"/>
        <v xml:space="preserve"> </v>
      </c>
      <c r="P196" s="3" t="str">
        <f>IF(O196="Plus",$K196,IF(O196="Basis",$K196-SUM(P$8:P195),IF(O196="Breedte",$K196-SUM(P$8:P195),IF(O195="Breedte",1-SUM(P$8:P195)," "))))</f>
        <v xml:space="preserve"> </v>
      </c>
      <c r="Q196" s="57" t="str">
        <f t="shared" si="65"/>
        <v/>
      </c>
      <c r="R196" s="93" t="e">
        <f t="shared" si="64"/>
        <v>#N/A</v>
      </c>
      <c r="S196" s="12">
        <f t="shared" si="50"/>
        <v>-118</v>
      </c>
      <c r="T196" s="18">
        <f t="shared" si="51"/>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2"/>
        <v>1</v>
      </c>
      <c r="Z196" s="12">
        <f t="shared" si="53"/>
        <v>1</v>
      </c>
      <c r="AA196" s="12">
        <f t="shared" si="54"/>
        <v>1</v>
      </c>
      <c r="AB196" s="12">
        <f t="shared" si="55"/>
        <v>1</v>
      </c>
      <c r="AD196" s="12">
        <f t="shared" si="56"/>
        <v>-118</v>
      </c>
      <c r="AE196" s="18">
        <f t="shared" si="57"/>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8"/>
        <v>1</v>
      </c>
      <c r="AK196" s="12">
        <f t="shared" si="59"/>
        <v>1</v>
      </c>
      <c r="AL196" s="12">
        <f t="shared" si="60"/>
        <v>1</v>
      </c>
      <c r="AM196" s="12">
        <f t="shared" si="61"/>
        <v>1</v>
      </c>
    </row>
    <row r="197" spans="1:39" ht="12" customHeight="1" x14ac:dyDescent="0.15">
      <c r="A197" s="5">
        <f t="shared" si="46"/>
        <v>0</v>
      </c>
      <c r="B197" s="5">
        <f t="shared" si="47"/>
        <v>0</v>
      </c>
      <c r="C197" s="14">
        <f t="shared" si="62"/>
        <v>-119</v>
      </c>
      <c r="F197" s="120" t="e">
        <f>VLOOKUP(C197,Blad1!$A:$C,3,0)</f>
        <v>#N/A</v>
      </c>
      <c r="G197" s="65" t="str">
        <f t="shared" si="66"/>
        <v/>
      </c>
      <c r="H197" s="4" t="str">
        <f>IF(G197="I",$K197,IF(G197="II",$K197-SUM(H$8:H196),IF(G197="III",$K197-SUM(H$8:H196),IF(G197="IV",$K197-SUM(H$8:H196),IF(G197="V",1-SUM(H$8:H196)," ")))))</f>
        <v xml:space="preserve"> </v>
      </c>
      <c r="I197" s="66" t="str">
        <f t="shared" si="67"/>
        <v/>
      </c>
      <c r="J197" s="43" t="str">
        <f>IF(I197="A",$K197,IF(I197="B",$K197-SUM(J$8:J196),IF(I197="C",$K197-SUM(J$8:J196),IF(I197="D",$K197-SUM(J$8:J196),IF(I197="E",1-SUM(J$8:J196)," ")))))</f>
        <v xml:space="preserve"> </v>
      </c>
      <c r="K197" s="1">
        <f>IF(C$4=0,0,(SUM(D$8:D197)/C$4))</f>
        <v>0</v>
      </c>
      <c r="L197" s="9" t="str">
        <f t="shared" si="48"/>
        <v xml:space="preserve"> </v>
      </c>
      <c r="M197" s="2" t="str">
        <f>IF(U197=2,K197,IF(W197=2,K197-SUM(M$8:M196),IF(X197=2,K197-SUM(M$8:M196),IF(X196=2,1-SUM(M$8:M196)," "))))</f>
        <v xml:space="preserve"> </v>
      </c>
      <c r="N197" s="1" t="str">
        <f t="shared" si="49"/>
        <v xml:space="preserve"> </v>
      </c>
      <c r="P197" s="3" t="str">
        <f>IF(O197="Plus",$K197,IF(O197="Basis",$K197-SUM(P$8:P196),IF(O197="Breedte",$K197-SUM(P$8:P196),IF(O196="Breedte",1-SUM(P$8:P196)," "))))</f>
        <v xml:space="preserve"> </v>
      </c>
      <c r="Q197" s="57" t="str">
        <f t="shared" si="65"/>
        <v/>
      </c>
      <c r="R197" s="93" t="e">
        <f t="shared" si="64"/>
        <v>#N/A</v>
      </c>
      <c r="S197" s="12">
        <f t="shared" si="50"/>
        <v>-119</v>
      </c>
      <c r="T197" s="18">
        <f t="shared" si="51"/>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2"/>
        <v>1</v>
      </c>
      <c r="Z197" s="12">
        <f t="shared" si="53"/>
        <v>1</v>
      </c>
      <c r="AA197" s="12">
        <f t="shared" si="54"/>
        <v>1</v>
      </c>
      <c r="AB197" s="12">
        <f t="shared" si="55"/>
        <v>1</v>
      </c>
      <c r="AD197" s="12">
        <f t="shared" si="56"/>
        <v>-119</v>
      </c>
      <c r="AE197" s="18">
        <f t="shared" si="57"/>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8"/>
        <v>1</v>
      </c>
      <c r="AK197" s="12">
        <f t="shared" si="59"/>
        <v>1</v>
      </c>
      <c r="AL197" s="12">
        <f t="shared" si="60"/>
        <v>1</v>
      </c>
      <c r="AM197" s="12">
        <f t="shared" si="61"/>
        <v>1</v>
      </c>
    </row>
    <row r="198" spans="1:39" ht="12" customHeight="1" x14ac:dyDescent="0.15">
      <c r="A198" s="5">
        <f t="shared" si="46"/>
        <v>0</v>
      </c>
      <c r="B198" s="5">
        <f t="shared" si="47"/>
        <v>0</v>
      </c>
      <c r="C198" s="14">
        <f t="shared" si="62"/>
        <v>-120</v>
      </c>
      <c r="F198" s="120" t="e">
        <f>VLOOKUP(C198,Blad1!$A:$C,3,0)</f>
        <v>#N/A</v>
      </c>
      <c r="G198" s="65" t="str">
        <f t="shared" si="66"/>
        <v/>
      </c>
      <c r="H198" s="4" t="str">
        <f>IF(G198="I",$K198,IF(G198="II",$K198-SUM(H$8:H197),IF(G198="III",$K198-SUM(H$8:H197),IF(G198="IV",$K198-SUM(H$8:H197),IF(G198="V",1-SUM(H$8:H197)," ")))))</f>
        <v xml:space="preserve"> </v>
      </c>
      <c r="I198" s="66" t="str">
        <f t="shared" si="67"/>
        <v/>
      </c>
      <c r="J198" s="43" t="str">
        <f>IF(I198="A",$K198,IF(I198="B",$K198-SUM(J$8:J197),IF(I198="C",$K198-SUM(J$8:J197),IF(I198="D",$K198-SUM(J$8:J197),IF(I198="E",1-SUM(J$8:J197)," ")))))</f>
        <v xml:space="preserve"> </v>
      </c>
      <c r="K198" s="1">
        <f>IF(C$4=0,0,(SUM(D$8:D198)/C$4))</f>
        <v>0</v>
      </c>
      <c r="L198" s="9" t="str">
        <f t="shared" si="48"/>
        <v xml:space="preserve"> </v>
      </c>
      <c r="M198" s="2" t="str">
        <f>IF(U198=2,K198,IF(W198=2,K198-SUM(M$8:M197),IF(X198=2,K198-SUM(M$8:M197),IF(X197=2,1-SUM(M$8:M197)," "))))</f>
        <v xml:space="preserve"> </v>
      </c>
      <c r="N198" s="1" t="str">
        <f t="shared" si="49"/>
        <v xml:space="preserve"> </v>
      </c>
      <c r="P198" s="3" t="str">
        <f>IF(O198="Plus",$K198,IF(O198="Basis",$K198-SUM(P$8:P197),IF(O198="Breedte",$K198-SUM(P$8:P197),IF(O197="Breedte",1-SUM(P$8:P197)," "))))</f>
        <v xml:space="preserve"> </v>
      </c>
      <c r="Q198" s="57" t="str">
        <f t="shared" si="65"/>
        <v/>
      </c>
      <c r="R198" s="93" t="e">
        <f t="shared" si="64"/>
        <v>#N/A</v>
      </c>
      <c r="S198" s="12">
        <f t="shared" si="50"/>
        <v>-120</v>
      </c>
      <c r="T198" s="18">
        <f t="shared" si="51"/>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2"/>
        <v>1</v>
      </c>
      <c r="Z198" s="12">
        <f t="shared" si="53"/>
        <v>1</v>
      </c>
      <c r="AA198" s="12">
        <f t="shared" si="54"/>
        <v>1</v>
      </c>
      <c r="AB198" s="12">
        <f t="shared" si="55"/>
        <v>1</v>
      </c>
      <c r="AD198" s="12">
        <f t="shared" si="56"/>
        <v>-120</v>
      </c>
      <c r="AE198" s="18">
        <f t="shared" si="57"/>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8"/>
        <v>1</v>
      </c>
      <c r="AK198" s="12">
        <f t="shared" si="59"/>
        <v>1</v>
      </c>
      <c r="AL198" s="12">
        <f t="shared" si="60"/>
        <v>1</v>
      </c>
      <c r="AM198" s="12">
        <f t="shared" si="61"/>
        <v>1</v>
      </c>
    </row>
    <row r="199" spans="1:39" ht="12" customHeight="1" x14ac:dyDescent="0.15">
      <c r="A199" s="5">
        <f t="shared" si="46"/>
        <v>0</v>
      </c>
      <c r="B199" s="5">
        <f t="shared" si="47"/>
        <v>0</v>
      </c>
      <c r="C199" s="14">
        <f t="shared" si="62"/>
        <v>-121</v>
      </c>
      <c r="F199" s="120" t="e">
        <f>VLOOKUP(C199,Blad1!$A:$C,3,0)</f>
        <v>#N/A</v>
      </c>
      <c r="G199" s="65" t="str">
        <f t="shared" si="66"/>
        <v/>
      </c>
      <c r="H199" s="4" t="str">
        <f>IF(G199="I",$K199,IF(G199="II",$K199-SUM(H$8:H198),IF(G199="III",$K199-SUM(H$8:H198),IF(G199="IV",$K199-SUM(H$8:H198),IF(G199="V",1-SUM(H$8:H198)," ")))))</f>
        <v xml:space="preserve"> </v>
      </c>
      <c r="I199" s="66" t="str">
        <f t="shared" si="67"/>
        <v/>
      </c>
      <c r="J199" s="43" t="str">
        <f>IF(I199="A",$K199,IF(I199="B",$K199-SUM(J$8:J198),IF(I199="C",$K199-SUM(J$8:J198),IF(I199="D",$K199-SUM(J$8:J198),IF(I199="E",1-SUM(J$8:J198)," ")))))</f>
        <v xml:space="preserve"> </v>
      </c>
      <c r="K199" s="1">
        <f>IF(C$4=0,0,(SUM(D$8:D199)/C$4))</f>
        <v>0</v>
      </c>
      <c r="L199" s="9" t="str">
        <f t="shared" si="48"/>
        <v xml:space="preserve"> </v>
      </c>
      <c r="M199" s="2" t="str">
        <f>IF(U199=2,K199,IF(W199=2,K199-SUM(M$8:M198),IF(X199=2,K199-SUM(M$8:M198),IF(X198=2,1-SUM(M$8:M198)," "))))</f>
        <v xml:space="preserve"> </v>
      </c>
      <c r="N199" s="1" t="str">
        <f t="shared" si="49"/>
        <v xml:space="preserve"> </v>
      </c>
      <c r="P199" s="3" t="str">
        <f>IF(O199="Plus",$K199,IF(O199="Basis",$K199-SUM(P$8:P198),IF(O199="Breedte",$K199-SUM(P$8:P198),IF(O198="Breedte",1-SUM(P$8:P198)," "))))</f>
        <v xml:space="preserve"> </v>
      </c>
      <c r="Q199" s="57" t="str">
        <f t="shared" si="65"/>
        <v/>
      </c>
      <c r="R199" s="93" t="e">
        <f t="shared" si="64"/>
        <v>#N/A</v>
      </c>
      <c r="S199" s="12">
        <f t="shared" si="50"/>
        <v>-121</v>
      </c>
      <c r="T199" s="18">
        <f t="shared" si="51"/>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2"/>
        <v>1</v>
      </c>
      <c r="Z199" s="12">
        <f t="shared" si="53"/>
        <v>1</v>
      </c>
      <c r="AA199" s="12">
        <f t="shared" si="54"/>
        <v>1</v>
      </c>
      <c r="AB199" s="12">
        <f t="shared" si="55"/>
        <v>1</v>
      </c>
      <c r="AD199" s="12">
        <f t="shared" si="56"/>
        <v>-121</v>
      </c>
      <c r="AE199" s="18">
        <f t="shared" si="57"/>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8"/>
        <v>1</v>
      </c>
      <c r="AK199" s="12">
        <f t="shared" si="59"/>
        <v>1</v>
      </c>
      <c r="AL199" s="12">
        <f t="shared" si="60"/>
        <v>1</v>
      </c>
      <c r="AM199" s="12">
        <f t="shared" si="61"/>
        <v>1</v>
      </c>
    </row>
    <row r="200" spans="1:39" ht="12" customHeight="1" x14ac:dyDescent="0.15">
      <c r="A200" s="5">
        <f t="shared" ref="A200:A250" si="68">IF(I200="A",25,IF(I200="B",25,IF(I200="C",25,IF(I200="D",15,IF(I200="E",10,0)))))</f>
        <v>0</v>
      </c>
      <c r="B200" s="5">
        <f t="shared" ref="B200:B250" si="69">IF(G200="I",20,IF(G200="II",20,IF(G200="III",20,IF(G200="IV",20,IF(G200="V",20,0)))))</f>
        <v>0</v>
      </c>
      <c r="C200" s="14">
        <f t="shared" si="62"/>
        <v>-122</v>
      </c>
      <c r="F200" s="120" t="e">
        <f>VLOOKUP(C200,Blad1!$A:$C,3,0)</f>
        <v>#N/A</v>
      </c>
      <c r="G200" s="65" t="str">
        <f t="shared" si="66"/>
        <v/>
      </c>
      <c r="H200" s="4" t="str">
        <f>IF(G200="I",$K200,IF(G200="II",$K200-SUM(H$8:H199),IF(G200="III",$K200-SUM(H$8:H199),IF(G200="IV",$K200-SUM(H$8:H199),IF(G200="V",1-SUM(H$8:H199)," ")))))</f>
        <v xml:space="preserve"> </v>
      </c>
      <c r="I200" s="66" t="str">
        <f t="shared" si="67"/>
        <v/>
      </c>
      <c r="J200" s="43" t="str">
        <f>IF(I200="A",$K200,IF(I200="B",$K200-SUM(J$8:J199),IF(I200="C",$K200-SUM(J$8:J199),IF(I200="D",$K200-SUM(J$8:J199),IF(I200="E",1-SUM(J$8:J199)," ")))))</f>
        <v xml:space="preserve"> </v>
      </c>
      <c r="K200" s="1">
        <f>IF(C$4=0,0,(SUM(D$8:D200)/C$4))</f>
        <v>0</v>
      </c>
      <c r="L200" s="9" t="str">
        <f t="shared" ref="L200:L242" si="70">IF(U200=2,"Plus",IF(W200=2,"Basis",IF(X200=2,"Breedte"," ")))</f>
        <v xml:space="preserve"> </v>
      </c>
      <c r="M200" s="2" t="str">
        <f>IF(U200=2,K200,IF(W200=2,K200-SUM(M$8:M199),IF(X200=2,K200-SUM(M$8:M199),IF(X199=2,1-SUM(M$8:M199)," "))))</f>
        <v xml:space="preserve"> </v>
      </c>
      <c r="N200" s="1" t="str">
        <f t="shared" ref="N200:N208" si="71">IF(OR(O200="Plus",O200="Basis",O200="Breedte"),K200," ")</f>
        <v xml:space="preserve"> </v>
      </c>
      <c r="P200" s="3" t="str">
        <f>IF(O200="Plus",$K200,IF(O200="Basis",$K200-SUM(P$8:P199),IF(O200="Breedte",$K200-SUM(P$8:P199),IF(O199="Breedte",1-SUM(P$8:P199)," "))))</f>
        <v xml:space="preserve"> </v>
      </c>
      <c r="Q200" s="57" t="str">
        <f t="shared" si="65"/>
        <v/>
      </c>
      <c r="R200" s="93" t="e">
        <f t="shared" si="64"/>
        <v>#N/A</v>
      </c>
      <c r="S200" s="12">
        <f t="shared" ref="S200:S208" si="72">C200</f>
        <v>-122</v>
      </c>
      <c r="T200" s="18">
        <f t="shared" ref="T200:T208" si="73">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4">IF(D200=0,1,ABS(K200-0.2))</f>
        <v>1</v>
      </c>
      <c r="Z200" s="12">
        <f t="shared" ref="Z200:Z208" si="75">IF(D200=0,1,ABS(K200-0.5))</f>
        <v>1</v>
      </c>
      <c r="AA200" s="12">
        <f t="shared" ref="AA200:AA208" si="76">IF(D200=0,1,ABS(K200-0.8))</f>
        <v>1</v>
      </c>
      <c r="AB200" s="12">
        <f t="shared" ref="AB200:AB208" si="77">IF(D200=0,1,ABS(K200-1))</f>
        <v>1</v>
      </c>
      <c r="AD200" s="12">
        <f t="shared" ref="AD200:AD208" si="78">S200</f>
        <v>-122</v>
      </c>
      <c r="AE200" s="18">
        <f t="shared" ref="AE200:AE215" si="79">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0">IF(AE200=0,1,ABS(AH200-0.25))</f>
        <v>1</v>
      </c>
      <c r="AK200" s="12">
        <f t="shared" ref="AK200:AK208" si="81">IF(T200=0,1,ABS(W200-0.5))</f>
        <v>1</v>
      </c>
      <c r="AL200" s="12">
        <f t="shared" ref="AL200:AL208" si="82">IF(T200=0,1,ABS(W200-0.75))</f>
        <v>1</v>
      </c>
      <c r="AM200" s="12">
        <f t="shared" ref="AM200:AM208" si="83">IF(T200=0,1,ABS(W200-0.9))</f>
        <v>1</v>
      </c>
    </row>
    <row r="201" spans="1:39" ht="12" customHeight="1" x14ac:dyDescent="0.15">
      <c r="A201" s="5">
        <f t="shared" si="68"/>
        <v>0</v>
      </c>
      <c r="B201" s="5">
        <f t="shared" si="69"/>
        <v>0</v>
      </c>
      <c r="C201" s="14">
        <f t="shared" ref="C201:C237" si="84">C200-1</f>
        <v>-123</v>
      </c>
      <c r="F201" s="120" t="e">
        <f>VLOOKUP(C201,Blad1!$A:$C,3,0)</f>
        <v>#N/A</v>
      </c>
      <c r="H201" s="4" t="str">
        <f>IF(G201="I",$K201,IF(G201="II",$K201-SUM(H$8:H200),IF(G201="III",$K201-SUM(H$8:H200),IF(G201="IV",$K201-SUM(H$8:H200),IF(G201="V",1-SUM(H$8:H200)," ")))))</f>
        <v xml:space="preserve"> </v>
      </c>
      <c r="I201" s="66" t="str">
        <f t="shared" si="67"/>
        <v/>
      </c>
      <c r="J201" s="43" t="str">
        <f>IF(I201="A",$K201,IF(I201="B",$K201-SUM(J$8:J200),IF(I201="C",$K201-SUM(J$8:J200),IF(I201="D",$K201-SUM(J$8:J200),IF(I201="E",1-SUM(J$8:J200)," ")))))</f>
        <v xml:space="preserve"> </v>
      </c>
      <c r="K201" s="1">
        <f>IF(C$4=0,0,(SUM(D$8:D201)/C$4))</f>
        <v>0</v>
      </c>
      <c r="L201" s="9" t="str">
        <f t="shared" si="70"/>
        <v xml:space="preserve"> </v>
      </c>
      <c r="M201" s="2" t="str">
        <f>IF(U201=2,K201,IF(W201=2,K201-SUM(M$8:M200),IF(X201=2,K201-SUM(M$8:M200),IF(X200=2,1-SUM(M$8:M200)," "))))</f>
        <v xml:space="preserve"> </v>
      </c>
      <c r="N201" s="1" t="str">
        <f t="shared" si="71"/>
        <v xml:space="preserve"> </v>
      </c>
      <c r="P201" s="3" t="str">
        <f>IF(O201="Plus",$K201,IF(O201="Basis",$K201-SUM(P$8:P200),IF(O201="Breedte",$K201-SUM(P$8:P200),IF(O200="Breedte",1-SUM(P$8:P200)," "))))</f>
        <v xml:space="preserve"> </v>
      </c>
      <c r="Q201" s="57" t="str">
        <f t="shared" ref="Q201:Q264" si="85">IF(L200="plus",CONCATENATE(E201,", "),IF(L200="basis",IF(E201=0,"",CONCATENATE(E201,", ")),CONCATENATE(Q200,IF(E201=0,"",CONCATENATE(E201,", ")))))</f>
        <v/>
      </c>
      <c r="S201" s="12">
        <f t="shared" si="72"/>
        <v>-123</v>
      </c>
      <c r="T201" s="18">
        <f t="shared" si="73"/>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4"/>
        <v>1</v>
      </c>
      <c r="Z201" s="12">
        <f t="shared" si="75"/>
        <v>1</v>
      </c>
      <c r="AA201" s="12">
        <f t="shared" si="76"/>
        <v>1</v>
      </c>
      <c r="AB201" s="12">
        <f t="shared" si="77"/>
        <v>1</v>
      </c>
      <c r="AD201" s="12">
        <f t="shared" si="78"/>
        <v>-123</v>
      </c>
      <c r="AE201" s="18">
        <f t="shared" si="79"/>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0"/>
        <v>1</v>
      </c>
      <c r="AK201" s="12">
        <f t="shared" si="81"/>
        <v>1</v>
      </c>
      <c r="AL201" s="12">
        <f t="shared" si="82"/>
        <v>1</v>
      </c>
      <c r="AM201" s="12">
        <f t="shared" si="83"/>
        <v>1</v>
      </c>
    </row>
    <row r="202" spans="1:39" ht="12" customHeight="1" x14ac:dyDescent="0.15">
      <c r="A202" s="5">
        <f t="shared" si="68"/>
        <v>0</v>
      </c>
      <c r="B202" s="5">
        <f t="shared" si="69"/>
        <v>0</v>
      </c>
      <c r="C202" s="14">
        <f t="shared" si="84"/>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0"/>
        <v xml:space="preserve"> </v>
      </c>
      <c r="M202" s="2" t="str">
        <f>IF(U202=2,K202,IF(W202=2,K202-SUM(M$8:M201),IF(X202=2,K202-SUM(M$8:M201),IF(X201=2,1-SUM(M$8:M201)," "))))</f>
        <v xml:space="preserve"> </v>
      </c>
      <c r="N202" s="1" t="str">
        <f t="shared" si="71"/>
        <v xml:space="preserve"> </v>
      </c>
      <c r="P202" s="3" t="str">
        <f>IF(O202="Plus",$K202,IF(O202="Basis",$K202-SUM(P$8:P201),IF(O202="Breedte",$K202-SUM(P$8:P201),IF(O201="Breedte",1-SUM(P$8:P201)," "))))</f>
        <v xml:space="preserve"> </v>
      </c>
      <c r="Q202" s="57" t="str">
        <f t="shared" si="85"/>
        <v/>
      </c>
      <c r="S202" s="12">
        <f t="shared" si="72"/>
        <v>-124</v>
      </c>
      <c r="T202" s="18">
        <f t="shared" si="73"/>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4"/>
        <v>1</v>
      </c>
      <c r="Z202" s="12">
        <f t="shared" si="75"/>
        <v>1</v>
      </c>
      <c r="AA202" s="12">
        <f t="shared" si="76"/>
        <v>1</v>
      </c>
      <c r="AB202" s="12">
        <f t="shared" si="77"/>
        <v>1</v>
      </c>
      <c r="AD202" s="12">
        <f t="shared" si="78"/>
        <v>-124</v>
      </c>
      <c r="AE202" s="18">
        <f t="shared" si="79"/>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0"/>
        <v>1</v>
      </c>
      <c r="AK202" s="12">
        <f t="shared" si="81"/>
        <v>1</v>
      </c>
      <c r="AL202" s="12">
        <f t="shared" si="82"/>
        <v>1</v>
      </c>
      <c r="AM202" s="12">
        <f t="shared" si="83"/>
        <v>1</v>
      </c>
    </row>
    <row r="203" spans="1:39" ht="12" customHeight="1" x14ac:dyDescent="0.15">
      <c r="A203" s="5">
        <f t="shared" si="68"/>
        <v>0</v>
      </c>
      <c r="B203" s="5">
        <f t="shared" si="69"/>
        <v>0</v>
      </c>
      <c r="C203" s="14">
        <f t="shared" si="84"/>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0"/>
        <v xml:space="preserve"> </v>
      </c>
      <c r="M203" s="2" t="str">
        <f>IF(U203=2,K203,IF(W203=2,K203-SUM(M$8:M202),IF(X203=2,K203-SUM(M$8:M202),IF(X202=2,1-SUM(M$8:M202)," "))))</f>
        <v xml:space="preserve"> </v>
      </c>
      <c r="N203" s="1" t="str">
        <f t="shared" si="71"/>
        <v xml:space="preserve"> </v>
      </c>
      <c r="P203" s="3" t="str">
        <f>IF(O203="Plus",$K203,IF(O203="Basis",$K203-SUM(P$8:P202),IF(O203="Breedte",$K203-SUM(P$8:P202),IF(O202="Breedte",1-SUM(P$8:P202)," "))))</f>
        <v xml:space="preserve"> </v>
      </c>
      <c r="Q203" s="57" t="str">
        <f t="shared" si="85"/>
        <v/>
      </c>
      <c r="S203" s="12">
        <f t="shared" si="72"/>
        <v>-125</v>
      </c>
      <c r="T203" s="18">
        <f t="shared" si="73"/>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4"/>
        <v>1</v>
      </c>
      <c r="Z203" s="12">
        <f t="shared" si="75"/>
        <v>1</v>
      </c>
      <c r="AA203" s="12">
        <f t="shared" si="76"/>
        <v>1</v>
      </c>
      <c r="AB203" s="12">
        <f t="shared" si="77"/>
        <v>1</v>
      </c>
      <c r="AD203" s="12">
        <f t="shared" si="78"/>
        <v>-125</v>
      </c>
      <c r="AE203" s="18">
        <f t="shared" si="79"/>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0"/>
        <v>1</v>
      </c>
      <c r="AK203" s="12">
        <f t="shared" si="81"/>
        <v>1</v>
      </c>
      <c r="AL203" s="12">
        <f t="shared" si="82"/>
        <v>1</v>
      </c>
      <c r="AM203" s="12">
        <f t="shared" si="83"/>
        <v>1</v>
      </c>
    </row>
    <row r="204" spans="1:39" ht="12" customHeight="1" x14ac:dyDescent="0.15">
      <c r="A204" s="5">
        <f t="shared" si="68"/>
        <v>0</v>
      </c>
      <c r="B204" s="5">
        <f t="shared" si="69"/>
        <v>0</v>
      </c>
      <c r="C204" s="14">
        <f t="shared" si="84"/>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0"/>
        <v xml:space="preserve"> </v>
      </c>
      <c r="M204" s="2" t="str">
        <f>IF(U204=2,K204,IF(W204=2,K204-SUM(M$8:M203),IF(X204=2,K204-SUM(M$8:M203),IF(X203=2,1-SUM(M$8:M203)," "))))</f>
        <v xml:space="preserve"> </v>
      </c>
      <c r="N204" s="1" t="str">
        <f t="shared" si="71"/>
        <v xml:space="preserve"> </v>
      </c>
      <c r="P204" s="3" t="str">
        <f>IF(O204="Plus",$K204,IF(O204="Basis",$K204-SUM(P$8:P203),IF(O204="Breedte",$K204-SUM(P$8:P203),IF(O203="Breedte",1-SUM(P$8:P203)," "))))</f>
        <v xml:space="preserve"> </v>
      </c>
      <c r="Q204" s="57" t="str">
        <f t="shared" si="85"/>
        <v/>
      </c>
      <c r="S204" s="12">
        <f t="shared" si="72"/>
        <v>-126</v>
      </c>
      <c r="T204" s="18">
        <f t="shared" si="73"/>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4"/>
        <v>1</v>
      </c>
      <c r="Z204" s="12">
        <f t="shared" si="75"/>
        <v>1</v>
      </c>
      <c r="AA204" s="12">
        <f t="shared" si="76"/>
        <v>1</v>
      </c>
      <c r="AB204" s="12">
        <f t="shared" si="77"/>
        <v>1</v>
      </c>
      <c r="AD204" s="12">
        <f t="shared" si="78"/>
        <v>-126</v>
      </c>
      <c r="AE204" s="18">
        <f t="shared" si="79"/>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0"/>
        <v>1</v>
      </c>
      <c r="AK204" s="12">
        <f t="shared" si="81"/>
        <v>1</v>
      </c>
      <c r="AL204" s="12">
        <f t="shared" si="82"/>
        <v>1</v>
      </c>
      <c r="AM204" s="12">
        <f t="shared" si="83"/>
        <v>1</v>
      </c>
    </row>
    <row r="205" spans="1:39" ht="12" customHeight="1" x14ac:dyDescent="0.15">
      <c r="A205" s="5">
        <f t="shared" si="68"/>
        <v>0</v>
      </c>
      <c r="B205" s="5">
        <f t="shared" si="69"/>
        <v>0</v>
      </c>
      <c r="C205" s="14">
        <f t="shared" si="84"/>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0"/>
        <v xml:space="preserve"> </v>
      </c>
      <c r="M205" s="2" t="str">
        <f>IF(U205=2,K205,IF(W205=2,K205-SUM(M$8:M204),IF(X205=2,K205-SUM(M$8:M204),IF(X204=2,1-SUM(M$8:M204)," "))))</f>
        <v xml:space="preserve"> </v>
      </c>
      <c r="N205" s="1" t="str">
        <f t="shared" si="71"/>
        <v xml:space="preserve"> </v>
      </c>
      <c r="P205" s="3" t="str">
        <f>IF(O205="Plus",$K205,IF(O205="Basis",$K205-SUM(P$8:P204),IF(O205="Breedte",$K205-SUM(P$8:P204),IF(O204="Breedte",1-SUM(P$8:P204)," "))))</f>
        <v xml:space="preserve"> </v>
      </c>
      <c r="Q205" s="57" t="str">
        <f t="shared" si="85"/>
        <v/>
      </c>
      <c r="S205" s="12">
        <f t="shared" si="72"/>
        <v>-127</v>
      </c>
      <c r="T205" s="18">
        <f t="shared" si="73"/>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4"/>
        <v>1</v>
      </c>
      <c r="Z205" s="12">
        <f t="shared" si="75"/>
        <v>1</v>
      </c>
      <c r="AA205" s="12">
        <f t="shared" si="76"/>
        <v>1</v>
      </c>
      <c r="AB205" s="12">
        <f t="shared" si="77"/>
        <v>1</v>
      </c>
      <c r="AD205" s="12">
        <f t="shared" si="78"/>
        <v>-127</v>
      </c>
      <c r="AE205" s="18">
        <f t="shared" si="79"/>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0"/>
        <v>1</v>
      </c>
      <c r="AK205" s="12">
        <f t="shared" si="81"/>
        <v>1</v>
      </c>
      <c r="AL205" s="12">
        <f t="shared" si="82"/>
        <v>1</v>
      </c>
      <c r="AM205" s="12">
        <f t="shared" si="83"/>
        <v>1</v>
      </c>
    </row>
    <row r="206" spans="1:39" ht="12" customHeight="1" x14ac:dyDescent="0.15">
      <c r="A206" s="5">
        <f t="shared" si="68"/>
        <v>0</v>
      </c>
      <c r="B206" s="5">
        <f t="shared" si="69"/>
        <v>0</v>
      </c>
      <c r="C206" s="14">
        <f t="shared" si="84"/>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0"/>
        <v xml:space="preserve"> </v>
      </c>
      <c r="M206" s="2" t="str">
        <f>IF(U206=2,K206,IF(W206=2,K206-SUM(M$8:M205),IF(X206=2,K206-SUM(M$8:M205),IF(X205=2,1-SUM(M$8:M205)," "))))</f>
        <v xml:space="preserve"> </v>
      </c>
      <c r="N206" s="1" t="str">
        <f t="shared" si="71"/>
        <v xml:space="preserve"> </v>
      </c>
      <c r="P206" s="3" t="str">
        <f>IF(O206="Plus",$K206,IF(O206="Basis",$K206-SUM(P$8:P205),IF(O206="Breedte",$K206-SUM(P$8:P205),IF(O205="Breedte",1-SUM(P$8:P205)," "))))</f>
        <v xml:space="preserve"> </v>
      </c>
      <c r="Q206" s="57" t="str">
        <f t="shared" si="85"/>
        <v/>
      </c>
      <c r="S206" s="12">
        <f t="shared" si="72"/>
        <v>-128</v>
      </c>
      <c r="T206" s="18">
        <f t="shared" si="73"/>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4"/>
        <v>1</v>
      </c>
      <c r="Z206" s="12">
        <f t="shared" si="75"/>
        <v>1</v>
      </c>
      <c r="AA206" s="12">
        <f t="shared" si="76"/>
        <v>1</v>
      </c>
      <c r="AB206" s="12">
        <f t="shared" si="77"/>
        <v>1</v>
      </c>
      <c r="AD206" s="12">
        <f t="shared" si="78"/>
        <v>-128</v>
      </c>
      <c r="AE206" s="18">
        <f t="shared" si="79"/>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0"/>
        <v>1</v>
      </c>
      <c r="AK206" s="12">
        <f t="shared" si="81"/>
        <v>1</v>
      </c>
      <c r="AL206" s="12">
        <f t="shared" si="82"/>
        <v>1</v>
      </c>
      <c r="AM206" s="12">
        <f t="shared" si="83"/>
        <v>1</v>
      </c>
    </row>
    <row r="207" spans="1:39" ht="12" customHeight="1" x14ac:dyDescent="0.15">
      <c r="A207" s="5">
        <f t="shared" si="68"/>
        <v>0</v>
      </c>
      <c r="B207" s="5">
        <f t="shared" si="69"/>
        <v>0</v>
      </c>
      <c r="C207" s="14">
        <f t="shared" si="84"/>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0"/>
        <v xml:space="preserve"> </v>
      </c>
      <c r="M207" s="2" t="str">
        <f>IF(U207=2,K207,IF(W207=2,K207-SUM(M$8:M206),IF(X207=2,K207-SUM(M$8:M206),IF(X206=2,1-SUM(M$8:M206)," "))))</f>
        <v xml:space="preserve"> </v>
      </c>
      <c r="N207" s="1" t="str">
        <f t="shared" si="71"/>
        <v xml:space="preserve"> </v>
      </c>
      <c r="P207" s="3" t="str">
        <f>IF(O207="Plus",$K207,IF(O207="Basis",$K207-SUM(P$8:P206),IF(O207="Breedte",$K207-SUM(P$8:P206),IF(O206="Breedte",1-SUM(P$8:P206)," "))))</f>
        <v xml:space="preserve"> </v>
      </c>
      <c r="Q207" s="57" t="str">
        <f t="shared" si="85"/>
        <v/>
      </c>
      <c r="S207" s="12">
        <f t="shared" si="72"/>
        <v>-129</v>
      </c>
      <c r="T207" s="18">
        <f t="shared" si="73"/>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4"/>
        <v>1</v>
      </c>
      <c r="Z207" s="12">
        <f t="shared" si="75"/>
        <v>1</v>
      </c>
      <c r="AA207" s="12">
        <f t="shared" si="76"/>
        <v>1</v>
      </c>
      <c r="AB207" s="12">
        <f t="shared" si="77"/>
        <v>1</v>
      </c>
      <c r="AD207" s="12">
        <f t="shared" si="78"/>
        <v>-129</v>
      </c>
      <c r="AE207" s="18">
        <f t="shared" si="79"/>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0"/>
        <v>1</v>
      </c>
      <c r="AK207" s="12">
        <f t="shared" si="81"/>
        <v>1</v>
      </c>
      <c r="AL207" s="12">
        <f t="shared" si="82"/>
        <v>1</v>
      </c>
      <c r="AM207" s="12">
        <f t="shared" si="83"/>
        <v>1</v>
      </c>
    </row>
    <row r="208" spans="1:39" ht="12" customHeight="1" x14ac:dyDescent="0.15">
      <c r="A208" s="5">
        <f t="shared" si="68"/>
        <v>0</v>
      </c>
      <c r="B208" s="5">
        <f t="shared" si="69"/>
        <v>0</v>
      </c>
      <c r="C208" s="14">
        <f t="shared" si="84"/>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0"/>
        <v xml:space="preserve"> </v>
      </c>
      <c r="M208" s="2" t="str">
        <f>IF(U208=2,K208,IF(W208=2,K208-SUM(M$8:M207),IF(X208=2,K208-SUM(M$8:M207),IF(X207=2,1-SUM(M$8:M207)," "))))</f>
        <v xml:space="preserve"> </v>
      </c>
      <c r="N208" s="1" t="str">
        <f t="shared" si="71"/>
        <v xml:space="preserve"> </v>
      </c>
      <c r="P208" s="3" t="str">
        <f>IF(O208="Plus",$K208,IF(O208="Basis",$K208-SUM(P$8:P207),IF(O208="Breedte",$K208-SUM(P$8:P207),IF(O207="Breedte",1-SUM(P$8:P207)," "))))</f>
        <v xml:space="preserve"> </v>
      </c>
      <c r="Q208" s="57" t="str">
        <f t="shared" si="85"/>
        <v/>
      </c>
      <c r="S208" s="12">
        <f t="shared" si="72"/>
        <v>-130</v>
      </c>
      <c r="T208" s="18">
        <f t="shared" si="73"/>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4"/>
        <v>1</v>
      </c>
      <c r="Z208" s="12">
        <f t="shared" si="75"/>
        <v>1</v>
      </c>
      <c r="AA208" s="12">
        <f t="shared" si="76"/>
        <v>1</v>
      </c>
      <c r="AB208" s="12">
        <f t="shared" si="77"/>
        <v>1</v>
      </c>
      <c r="AD208" s="12">
        <f t="shared" si="78"/>
        <v>-130</v>
      </c>
      <c r="AE208" s="18">
        <f t="shared" si="79"/>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0"/>
        <v>1</v>
      </c>
      <c r="AK208" s="12">
        <f t="shared" si="81"/>
        <v>1</v>
      </c>
      <c r="AL208" s="12">
        <f t="shared" si="82"/>
        <v>1</v>
      </c>
      <c r="AM208" s="12">
        <f t="shared" si="83"/>
        <v>1</v>
      </c>
    </row>
    <row r="209" spans="1:36" ht="12" customHeight="1" x14ac:dyDescent="0.15">
      <c r="A209" s="5">
        <f t="shared" si="68"/>
        <v>0</v>
      </c>
      <c r="B209" s="5">
        <f t="shared" si="69"/>
        <v>0</v>
      </c>
      <c r="C209" s="14">
        <f t="shared" si="84"/>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0"/>
        <v xml:space="preserve"> </v>
      </c>
      <c r="P209" s="3" t="str">
        <f>IF(O209="Plus",$K209,IF(O209="Basis",$K209-SUM(P$8:P208),IF(O209="Breedte",$K209-SUM(P$8:P208),IF(O208="Breedte",1-SUM(P$8:P208)," "))))</f>
        <v xml:space="preserve"> </v>
      </c>
      <c r="Q209" s="57" t="str">
        <f t="shared" si="85"/>
        <v/>
      </c>
      <c r="AE209" s="18">
        <f t="shared" si="79"/>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0"/>
        <v>1</v>
      </c>
    </row>
    <row r="210" spans="1:36" ht="12" customHeight="1" x14ac:dyDescent="0.15">
      <c r="A210" s="5">
        <f t="shared" si="68"/>
        <v>0</v>
      </c>
      <c r="B210" s="5">
        <f t="shared" si="69"/>
        <v>0</v>
      </c>
      <c r="C210" s="14">
        <f t="shared" si="84"/>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0"/>
        <v xml:space="preserve"> </v>
      </c>
      <c r="P210" s="3" t="str">
        <f>IF(O210="Plus",$K210,IF(O210="Basis",$K210-SUM(P$8:P209),IF(O210="Breedte",$K210-SUM(P$8:P209),IF(O209="Breedte",1-SUM(P$8:P209)," "))))</f>
        <v xml:space="preserve"> </v>
      </c>
      <c r="Q210" s="57" t="str">
        <f t="shared" si="85"/>
        <v/>
      </c>
      <c r="AE210" s="18">
        <f t="shared" si="79"/>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0"/>
        <v>1</v>
      </c>
    </row>
    <row r="211" spans="1:36" ht="12" customHeight="1" x14ac:dyDescent="0.15">
      <c r="A211" s="5">
        <f t="shared" si="68"/>
        <v>0</v>
      </c>
      <c r="B211" s="5">
        <f t="shared" si="69"/>
        <v>0</v>
      </c>
      <c r="C211" s="14">
        <f t="shared" si="84"/>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0"/>
        <v xml:space="preserve"> </v>
      </c>
      <c r="P211" s="3" t="str">
        <f>IF(O211="Plus",$K211,IF(O211="Basis",$K211-SUM(P$8:P210),IF(O211="Breedte",$K211-SUM(P$8:P210),IF(O210="Breedte",1-SUM(P$8:P210)," "))))</f>
        <v xml:space="preserve"> </v>
      </c>
      <c r="Q211" s="57" t="str">
        <f t="shared" si="85"/>
        <v/>
      </c>
      <c r="AE211" s="18">
        <f t="shared" si="79"/>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0"/>
        <v>1</v>
      </c>
    </row>
    <row r="212" spans="1:36" ht="12" customHeight="1" x14ac:dyDescent="0.15">
      <c r="A212" s="5">
        <f t="shared" si="68"/>
        <v>0</v>
      </c>
      <c r="B212" s="5">
        <f t="shared" si="69"/>
        <v>0</v>
      </c>
      <c r="C212" s="14">
        <f t="shared" si="84"/>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0"/>
        <v xml:space="preserve"> </v>
      </c>
      <c r="P212" s="3" t="str">
        <f>IF(O212="Plus",$K212,IF(O212="Basis",$K212-SUM(P$8:P211),IF(O212="Breedte",$K212-SUM(P$8:P211),IF(O211="Breedte",1-SUM(P$8:P211)," "))))</f>
        <v xml:space="preserve"> </v>
      </c>
      <c r="Q212" s="57" t="str">
        <f t="shared" si="85"/>
        <v/>
      </c>
      <c r="AE212" s="18">
        <f t="shared" si="79"/>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0"/>
        <v>1</v>
      </c>
    </row>
    <row r="213" spans="1:36" ht="12" customHeight="1" x14ac:dyDescent="0.15">
      <c r="A213" s="5">
        <f t="shared" si="68"/>
        <v>0</v>
      </c>
      <c r="B213" s="5">
        <f t="shared" si="69"/>
        <v>0</v>
      </c>
      <c r="C213" s="14">
        <f t="shared" si="84"/>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0"/>
        <v xml:space="preserve"> </v>
      </c>
      <c r="P213" s="3" t="str">
        <f>IF(O213="Plus",$K213,IF(O213="Basis",$K213-SUM(P$8:P212),IF(O213="Breedte",$K213-SUM(P$8:P212),IF(O212="Breedte",1-SUM(P$8:P212)," "))))</f>
        <v xml:space="preserve"> </v>
      </c>
      <c r="Q213" s="57" t="str">
        <f t="shared" si="85"/>
        <v/>
      </c>
      <c r="AE213" s="18">
        <f t="shared" si="79"/>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0"/>
        <v>1</v>
      </c>
    </row>
    <row r="214" spans="1:36" ht="12" customHeight="1" x14ac:dyDescent="0.15">
      <c r="A214" s="5">
        <f t="shared" si="68"/>
        <v>0</v>
      </c>
      <c r="B214" s="5">
        <f t="shared" si="69"/>
        <v>0</v>
      </c>
      <c r="C214" s="14">
        <f t="shared" si="84"/>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0"/>
        <v xml:space="preserve"> </v>
      </c>
      <c r="P214" s="3" t="str">
        <f>IF(O214="Plus",$K214,IF(O214="Basis",$K214-SUM(P$8:P213),IF(O214="Breedte",$K214-SUM(P$8:P213),IF(O213="Breedte",1-SUM(P$8:P213)," "))))</f>
        <v xml:space="preserve"> </v>
      </c>
      <c r="Q214" s="57" t="str">
        <f t="shared" si="85"/>
        <v/>
      </c>
      <c r="AE214" s="18">
        <f t="shared" si="79"/>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0"/>
        <v>1</v>
      </c>
    </row>
    <row r="215" spans="1:36" ht="12" customHeight="1" x14ac:dyDescent="0.15">
      <c r="A215" s="5">
        <f t="shared" si="68"/>
        <v>0</v>
      </c>
      <c r="B215" s="5">
        <f t="shared" si="69"/>
        <v>0</v>
      </c>
      <c r="C215" s="14">
        <f t="shared" si="84"/>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0"/>
        <v xml:space="preserve"> </v>
      </c>
      <c r="P215" s="3" t="str">
        <f>IF(O215="Plus",$K215,IF(O215="Basis",$K215-SUM(P$8:P214),IF(O215="Breedte",$K215-SUM(P$8:P214),IF(O214="Breedte",1-SUM(P$8:P214)," "))))</f>
        <v xml:space="preserve"> </v>
      </c>
      <c r="Q215" s="57" t="str">
        <f t="shared" si="85"/>
        <v/>
      </c>
      <c r="AE215" s="18">
        <f t="shared" si="79"/>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0"/>
        <v>1</v>
      </c>
    </row>
    <row r="216" spans="1:36" ht="12" customHeight="1" x14ac:dyDescent="0.15">
      <c r="A216" s="5">
        <f t="shared" si="68"/>
        <v>0</v>
      </c>
      <c r="B216" s="5">
        <f t="shared" si="69"/>
        <v>0</v>
      </c>
      <c r="C216" s="14">
        <f t="shared" si="84"/>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0"/>
        <v xml:space="preserve"> </v>
      </c>
      <c r="P216" s="3" t="str">
        <f>IF(O216="Plus",$K216,IF(O216="Basis",$K216-SUM(P$8:P215),IF(O216="Breedte",$K216-SUM(P$8:P215),IF(O215="Breedte",1-SUM(P$8:P215)," "))))</f>
        <v xml:space="preserve"> </v>
      </c>
      <c r="Q216" s="57" t="str">
        <f t="shared" si="85"/>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0"/>
        <v>1</v>
      </c>
    </row>
    <row r="217" spans="1:36" ht="12" customHeight="1" x14ac:dyDescent="0.15">
      <c r="A217" s="5">
        <f t="shared" si="68"/>
        <v>0</v>
      </c>
      <c r="B217" s="5">
        <f t="shared" si="69"/>
        <v>0</v>
      </c>
      <c r="C217" s="14">
        <f t="shared" si="84"/>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0"/>
        <v xml:space="preserve"> </v>
      </c>
      <c r="P217" s="3" t="str">
        <f>IF(O217="Plus",$K217,IF(O217="Basis",$K217-SUM(P$8:P216),IF(O217="Breedte",$K217-SUM(P$8:P216),IF(O216="Breedte",1-SUM(P$8:P216)," "))))</f>
        <v xml:space="preserve"> </v>
      </c>
      <c r="Q217" s="57" t="str">
        <f t="shared" si="85"/>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0"/>
        <v>1</v>
      </c>
    </row>
    <row r="218" spans="1:36" ht="12" customHeight="1" x14ac:dyDescent="0.15">
      <c r="A218" s="5">
        <f t="shared" si="68"/>
        <v>0</v>
      </c>
      <c r="B218" s="5">
        <f t="shared" si="69"/>
        <v>0</v>
      </c>
      <c r="C218" s="14">
        <f t="shared" si="84"/>
        <v>-140</v>
      </c>
      <c r="H218" s="4" t="str">
        <f>IF(G218="I",$K218,IF(G218="II",$K218-SUM(H$8:H217),IF(G218="III",$K218-SUM(H$8:H217),IF(G218="IV",$K218-SUM(H$8:H217),IF(G218="V",1-SUM(H$8:H217)," ")))))</f>
        <v xml:space="preserve"> </v>
      </c>
      <c r="I218" s="54"/>
      <c r="L218" s="9" t="str">
        <f t="shared" si="70"/>
        <v xml:space="preserve"> </v>
      </c>
      <c r="P218" s="3" t="str">
        <f>IF(O218="Plus",$K218,IF(O218="Basis",$K218-SUM(P$8:P217),IF(O218="Breedte",$K218-SUM(P$8:P217),IF(O217="Breedte",1-SUM(P$8:P217)," "))))</f>
        <v xml:space="preserve"> </v>
      </c>
      <c r="Q218" s="57" t="str">
        <f t="shared" si="85"/>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0"/>
        <v>1</v>
      </c>
    </row>
    <row r="219" spans="1:36" ht="12" customHeight="1" x14ac:dyDescent="0.15">
      <c r="A219" s="5">
        <f t="shared" si="68"/>
        <v>0</v>
      </c>
      <c r="B219" s="5">
        <f t="shared" si="69"/>
        <v>0</v>
      </c>
      <c r="C219" s="14">
        <f t="shared" si="84"/>
        <v>-141</v>
      </c>
      <c r="H219" s="4" t="str">
        <f>IF(G219="I",$K219,IF(G219="II",$K219-SUM(H$8:H218),IF(G219="III",$K219-SUM(H$8:H218),IF(G219="IV",$K219-SUM(H$8:H218),IF(G219="V",1-SUM(H$8:H218)," ")))))</f>
        <v xml:space="preserve"> </v>
      </c>
      <c r="I219" s="54"/>
      <c r="L219" s="9" t="str">
        <f t="shared" si="70"/>
        <v xml:space="preserve"> </v>
      </c>
      <c r="P219" s="3" t="str">
        <f>IF(O219="Plus",$K219,IF(O219="Basis",$K219-SUM(P$8:P218),IF(O219="Breedte",$K219-SUM(P$8:P218),IF(O218="Breedte",1-SUM(P$8:P218)," "))))</f>
        <v xml:space="preserve"> </v>
      </c>
      <c r="Q219" s="57" t="str">
        <f t="shared" si="85"/>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0"/>
        <v>1</v>
      </c>
    </row>
    <row r="220" spans="1:36" ht="12" customHeight="1" x14ac:dyDescent="0.15">
      <c r="A220" s="5">
        <f t="shared" si="68"/>
        <v>0</v>
      </c>
      <c r="B220" s="5">
        <f t="shared" si="69"/>
        <v>0</v>
      </c>
      <c r="C220" s="14">
        <f t="shared" si="84"/>
        <v>-142</v>
      </c>
      <c r="H220" s="4" t="str">
        <f>IF(G220="I",$K220,IF(G220="II",$K220-SUM(H$8:H219),IF(G220="III",$K220-SUM(H$8:H219),IF(G220="IV",$K220-SUM(H$8:H219),IF(G220="V",1-SUM(H$8:H219)," ")))))</f>
        <v xml:space="preserve"> </v>
      </c>
      <c r="I220" s="54"/>
      <c r="L220" s="9" t="str">
        <f t="shared" si="70"/>
        <v xml:space="preserve"> </v>
      </c>
      <c r="P220" s="3" t="str">
        <f>IF(O220="Plus",$K220,IF(O220="Basis",$K220-SUM(P$8:P219),IF(O220="Breedte",$K220-SUM(P$8:P219),IF(O219="Breedte",1-SUM(P$8:P219)," "))))</f>
        <v xml:space="preserve"> </v>
      </c>
      <c r="Q220" s="57" t="str">
        <f t="shared" si="85"/>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0"/>
        <v>1</v>
      </c>
    </row>
    <row r="221" spans="1:36" ht="12" customHeight="1" x14ac:dyDescent="0.15">
      <c r="A221" s="5">
        <f t="shared" si="68"/>
        <v>0</v>
      </c>
      <c r="B221" s="5">
        <f t="shared" si="69"/>
        <v>0</v>
      </c>
      <c r="C221" s="14">
        <f t="shared" si="84"/>
        <v>-143</v>
      </c>
      <c r="H221" s="4" t="str">
        <f>IF(G221="I",$K221,IF(G221="II",$K221-SUM(H$8:H220),IF(G221="III",$K221-SUM(H$8:H220),IF(G221="IV",$K221-SUM(H$8:H220),IF(G221="V",1-SUM(H$8:H220)," ")))))</f>
        <v xml:space="preserve"> </v>
      </c>
      <c r="I221" s="54"/>
      <c r="L221" s="9" t="str">
        <f t="shared" si="70"/>
        <v xml:space="preserve"> </v>
      </c>
      <c r="P221" s="3" t="str">
        <f>IF(O221="Plus",$K221,IF(O221="Basis",$K221-SUM(P$8:P220),IF(O221="Breedte",$K221-SUM(P$8:P220),IF(O220="Breedte",1-SUM(P$8:P220)," "))))</f>
        <v xml:space="preserve"> </v>
      </c>
      <c r="Q221" s="57" t="str">
        <f t="shared" si="85"/>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0"/>
        <v>1</v>
      </c>
    </row>
    <row r="222" spans="1:36" ht="12" customHeight="1" x14ac:dyDescent="0.15">
      <c r="A222" s="5">
        <f t="shared" si="68"/>
        <v>0</v>
      </c>
      <c r="B222" s="5">
        <f t="shared" si="69"/>
        <v>0</v>
      </c>
      <c r="C222" s="14">
        <f t="shared" si="84"/>
        <v>-144</v>
      </c>
      <c r="H222" s="4" t="str">
        <f>IF(G222="I",$K222,IF(G222="II",$K222-SUM(H$8:H221),IF(G222="III",$K222-SUM(H$8:H221),IF(G222="IV",$K222-SUM(H$8:H221),IF(G222="V",1-SUM(H$8:H221)," ")))))</f>
        <v xml:space="preserve"> </v>
      </c>
      <c r="I222" s="54"/>
      <c r="L222" s="9" t="str">
        <f t="shared" si="70"/>
        <v xml:space="preserve"> </v>
      </c>
      <c r="P222" s="3" t="str">
        <f>IF(O222="Plus",$K222,IF(O222="Basis",$K222-SUM(P$8:P221),IF(O222="Breedte",$K222-SUM(P$8:P221),IF(O221="Breedte",1-SUM(P$8:P221)," "))))</f>
        <v xml:space="preserve"> </v>
      </c>
      <c r="Q222" s="57" t="str">
        <f t="shared" si="85"/>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0"/>
        <v>1</v>
      </c>
    </row>
    <row r="223" spans="1:36" ht="12" customHeight="1" x14ac:dyDescent="0.15">
      <c r="A223" s="5">
        <f t="shared" si="68"/>
        <v>0</v>
      </c>
      <c r="B223" s="5">
        <f t="shared" si="69"/>
        <v>0</v>
      </c>
      <c r="C223" s="14">
        <f t="shared" si="84"/>
        <v>-145</v>
      </c>
      <c r="H223" s="4" t="str">
        <f>IF(G223="I",$K223,IF(G223="II",$K223-SUM(H$8:H222),IF(G223="III",$K223-SUM(H$8:H222),IF(G223="IV",$K223-SUM(H$8:H222),IF(G223="V",1-SUM(H$8:H222)," ")))))</f>
        <v xml:space="preserve"> </v>
      </c>
      <c r="I223" s="54"/>
      <c r="L223" s="9" t="str">
        <f t="shared" si="70"/>
        <v xml:space="preserve"> </v>
      </c>
      <c r="P223" s="3" t="str">
        <f>IF(O223="Plus",$K223,IF(O223="Basis",$K223-SUM(P$8:P222),IF(O223="Breedte",$K223-SUM(P$8:P222),IF(O222="Breedte",1-SUM(P$8:P222)," "))))</f>
        <v xml:space="preserve"> </v>
      </c>
      <c r="Q223" s="57" t="str">
        <f t="shared" si="85"/>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0"/>
        <v>1</v>
      </c>
    </row>
    <row r="224" spans="1:36" ht="12" customHeight="1" x14ac:dyDescent="0.15">
      <c r="A224" s="5">
        <f t="shared" si="68"/>
        <v>0</v>
      </c>
      <c r="B224" s="5">
        <f t="shared" si="69"/>
        <v>0</v>
      </c>
      <c r="C224" s="14">
        <f t="shared" si="84"/>
        <v>-146</v>
      </c>
      <c r="H224" s="4" t="str">
        <f>IF(G224="I",$K224,IF(G224="II",$K224-SUM(H$8:H223),IF(G224="III",$K224-SUM(H$8:H223),IF(G224="IV",$K224-SUM(H$8:H223),IF(G224="V",1-SUM(H$8:H223)," ")))))</f>
        <v xml:space="preserve"> </v>
      </c>
      <c r="I224" s="54"/>
      <c r="L224" s="9" t="str">
        <f t="shared" si="70"/>
        <v xml:space="preserve"> </v>
      </c>
      <c r="P224" s="3" t="str">
        <f>IF(O224="Plus",$K224,IF(O224="Basis",$K224-SUM(P$8:P223),IF(O224="Breedte",$K224-SUM(P$8:P223),IF(O223="Breedte",1-SUM(P$8:P223)," "))))</f>
        <v xml:space="preserve"> </v>
      </c>
      <c r="Q224" s="57" t="str">
        <f t="shared" si="85"/>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0"/>
        <v>1</v>
      </c>
    </row>
    <row r="225" spans="1:36" ht="12" customHeight="1" x14ac:dyDescent="0.15">
      <c r="A225" s="5">
        <f t="shared" si="68"/>
        <v>0</v>
      </c>
      <c r="B225" s="5">
        <f t="shared" si="69"/>
        <v>0</v>
      </c>
      <c r="C225" s="14">
        <f t="shared" si="84"/>
        <v>-147</v>
      </c>
      <c r="H225" s="4" t="str">
        <f>IF(G225="I",$K225,IF(G225="II",$K225-SUM(H$8:H224),IF(G225="III",$K225-SUM(H$8:H224),IF(G225="IV",$K225-SUM(H$8:H224),IF(G225="V",1-SUM(H$8:H224)," ")))))</f>
        <v xml:space="preserve"> </v>
      </c>
      <c r="I225" s="54"/>
      <c r="L225" s="9" t="str">
        <f t="shared" si="70"/>
        <v xml:space="preserve"> </v>
      </c>
      <c r="P225" s="3" t="str">
        <f>IF(O225="Plus",$K225,IF(O225="Basis",$K225-SUM(P$8:P224),IF(O225="Breedte",$K225-SUM(P$8:P224),IF(O224="Breedte",1-SUM(P$8:P224)," "))))</f>
        <v xml:space="preserve"> </v>
      </c>
      <c r="Q225" s="57" t="str">
        <f t="shared" si="85"/>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0"/>
        <v>1</v>
      </c>
    </row>
    <row r="226" spans="1:36" ht="12" customHeight="1" x14ac:dyDescent="0.15">
      <c r="A226" s="5">
        <f t="shared" si="68"/>
        <v>0</v>
      </c>
      <c r="B226" s="5">
        <f t="shared" si="69"/>
        <v>0</v>
      </c>
      <c r="C226" s="14">
        <f t="shared" si="84"/>
        <v>-148</v>
      </c>
      <c r="H226" s="4" t="str">
        <f>IF(G226="I",$K226,IF(G226="II",$K226-SUM(H$8:H225),IF(G226="III",$K226-SUM(H$8:H225),IF(G226="IV",$K226-SUM(H$8:H225),IF(G226="V",1-SUM(H$8:H225)," ")))))</f>
        <v xml:space="preserve"> </v>
      </c>
      <c r="I226" s="54"/>
      <c r="L226" s="9" t="str">
        <f t="shared" si="70"/>
        <v xml:space="preserve"> </v>
      </c>
      <c r="P226" s="3" t="str">
        <f>IF(O226="Plus",$K226,IF(O226="Basis",$K226-SUM(P$8:P225),IF(O226="Breedte",$K226-SUM(P$8:P225),IF(O225="Breedte",1-SUM(P$8:P225)," "))))</f>
        <v xml:space="preserve"> </v>
      </c>
      <c r="Q226" s="57" t="str">
        <f t="shared" si="85"/>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0"/>
        <v>1</v>
      </c>
    </row>
    <row r="227" spans="1:36" ht="12" customHeight="1" x14ac:dyDescent="0.15">
      <c r="A227" s="5">
        <f t="shared" si="68"/>
        <v>0</v>
      </c>
      <c r="B227" s="5">
        <f t="shared" si="69"/>
        <v>0</v>
      </c>
      <c r="C227" s="14">
        <f t="shared" si="84"/>
        <v>-149</v>
      </c>
      <c r="H227" s="4" t="str">
        <f>IF(G227="I",$K227,IF(G227="II",$K227-SUM(H$8:H226),IF(G227="III",$K227-SUM(H$8:H226),IF(G227="IV",$K227-SUM(H$8:H226),IF(G227="V",1-SUM(H$8:H226)," ")))))</f>
        <v xml:space="preserve"> </v>
      </c>
      <c r="I227" s="54"/>
      <c r="L227" s="9" t="str">
        <f t="shared" si="70"/>
        <v xml:space="preserve"> </v>
      </c>
      <c r="P227" s="3" t="str">
        <f>IF(O227="Plus",$K227,IF(O227="Basis",$K227-SUM(P$8:P226),IF(O227="Breedte",$K227-SUM(P$8:P226),IF(O226="Breedte",1-SUM(P$8:P226)," "))))</f>
        <v xml:space="preserve"> </v>
      </c>
      <c r="Q227" s="57" t="str">
        <f t="shared" si="85"/>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0"/>
        <v>1</v>
      </c>
    </row>
    <row r="228" spans="1:36" ht="12" customHeight="1" x14ac:dyDescent="0.15">
      <c r="A228" s="5">
        <f t="shared" si="68"/>
        <v>0</v>
      </c>
      <c r="B228" s="5">
        <f t="shared" si="69"/>
        <v>0</v>
      </c>
      <c r="C228" s="14">
        <f t="shared" si="84"/>
        <v>-150</v>
      </c>
      <c r="H228" s="4" t="str">
        <f>IF(G228="I",$K228,IF(G228="II",$K228-SUM(H$8:H227),IF(G228="III",$K228-SUM(H$8:H227),IF(G228="IV",$K228-SUM(H$8:H227),IF(G228="V",1-SUM(H$8:H227)," ")))))</f>
        <v xml:space="preserve"> </v>
      </c>
      <c r="I228" s="54"/>
      <c r="L228" s="9" t="str">
        <f t="shared" si="70"/>
        <v xml:space="preserve"> </v>
      </c>
      <c r="P228" s="3" t="str">
        <f>IF(O228="Plus",$K228,IF(O228="Basis",$K228-SUM(P$8:P227),IF(O228="Breedte",$K228-SUM(P$8:P227),IF(O227="Breedte",1-SUM(P$8:P227)," "))))</f>
        <v xml:space="preserve"> </v>
      </c>
      <c r="Q228" s="57" t="str">
        <f t="shared" si="85"/>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0"/>
        <v>1</v>
      </c>
    </row>
    <row r="229" spans="1:36" ht="12" customHeight="1" x14ac:dyDescent="0.15">
      <c r="A229" s="5">
        <f t="shared" si="68"/>
        <v>0</v>
      </c>
      <c r="B229" s="5">
        <f t="shared" si="69"/>
        <v>0</v>
      </c>
      <c r="C229" s="14">
        <f t="shared" si="84"/>
        <v>-151</v>
      </c>
      <c r="H229" s="4" t="str">
        <f>IF(G229="I",$K229,IF(G229="II",$K229-SUM(H$8:H228),IF(G229="III",$K229-SUM(H$8:H228),IF(G229="IV",$K229-SUM(H$8:H228),IF(G229="V",1-SUM(H$8:H228)," ")))))</f>
        <v xml:space="preserve"> </v>
      </c>
      <c r="I229" s="54"/>
      <c r="L229" s="9" t="str">
        <f t="shared" si="70"/>
        <v xml:space="preserve"> </v>
      </c>
      <c r="P229" s="3" t="str">
        <f>IF(O229="Plus",$K229,IF(O229="Basis",$K229-SUM(P$8:P228),IF(O229="Breedte",$K229-SUM(P$8:P228),IF(O228="Breedte",1-SUM(P$8:P228)," "))))</f>
        <v xml:space="preserve"> </v>
      </c>
      <c r="Q229" s="57" t="str">
        <f t="shared" si="85"/>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0"/>
        <v>1</v>
      </c>
    </row>
    <row r="230" spans="1:36" ht="12" customHeight="1" x14ac:dyDescent="0.15">
      <c r="A230" s="5">
        <f t="shared" si="68"/>
        <v>0</v>
      </c>
      <c r="B230" s="5">
        <f t="shared" si="69"/>
        <v>0</v>
      </c>
      <c r="C230" s="14">
        <f t="shared" si="84"/>
        <v>-152</v>
      </c>
      <c r="H230" s="4" t="str">
        <f>IF(G230="I",$K230,IF(G230="II",$K230-SUM(H$8:H229),IF(G230="III",$K230-SUM(H$8:H229),IF(G230="IV",$K230-SUM(H$8:H229),IF(G230="V",1-SUM(H$8:H229)," ")))))</f>
        <v xml:space="preserve"> </v>
      </c>
      <c r="I230" s="54"/>
      <c r="L230" s="9" t="str">
        <f t="shared" si="70"/>
        <v xml:space="preserve"> </v>
      </c>
      <c r="P230" s="3" t="str">
        <f>IF(O230="Plus",$K230,IF(O230="Basis",$K230-SUM(P$8:P229),IF(O230="Breedte",$K230-SUM(P$8:P229),IF(O229="Breedte",1-SUM(P$8:P229)," "))))</f>
        <v xml:space="preserve"> </v>
      </c>
      <c r="Q230" s="57" t="str">
        <f t="shared" si="85"/>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0"/>
        <v>1</v>
      </c>
    </row>
    <row r="231" spans="1:36" ht="12" customHeight="1" x14ac:dyDescent="0.15">
      <c r="A231" s="5">
        <f t="shared" si="68"/>
        <v>0</v>
      </c>
      <c r="B231" s="5">
        <f t="shared" si="69"/>
        <v>0</v>
      </c>
      <c r="C231" s="14">
        <f t="shared" si="84"/>
        <v>-153</v>
      </c>
      <c r="H231" s="4" t="str">
        <f>IF(G231="I",$K231,IF(G231="II",$K231-SUM(H$8:H230),IF(G231="III",$K231-SUM(H$8:H230),IF(G231="IV",$K231-SUM(H$8:H230),IF(G231="V",1-SUM(H$8:H230)," ")))))</f>
        <v xml:space="preserve"> </v>
      </c>
      <c r="I231" s="54"/>
      <c r="L231" s="9" t="str">
        <f t="shared" si="70"/>
        <v xml:space="preserve"> </v>
      </c>
      <c r="P231" s="3" t="str">
        <f>IF(O231="Plus",$K231,IF(O231="Basis",$K231-SUM(P$8:P230),IF(O231="Breedte",$K231-SUM(P$8:P230),IF(O230="Breedte",1-SUM(P$8:P230)," "))))</f>
        <v xml:space="preserve"> </v>
      </c>
      <c r="Q231" s="57" t="str">
        <f t="shared" si="85"/>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0"/>
        <v>1</v>
      </c>
    </row>
    <row r="232" spans="1:36" ht="12" customHeight="1" x14ac:dyDescent="0.15">
      <c r="A232" s="5">
        <f t="shared" si="68"/>
        <v>0</v>
      </c>
      <c r="B232" s="5">
        <f t="shared" si="69"/>
        <v>0</v>
      </c>
      <c r="C232" s="14">
        <f t="shared" si="84"/>
        <v>-154</v>
      </c>
      <c r="H232" s="4" t="str">
        <f>IF(G232="I",$K232,IF(G232="II",$K232-SUM(H$8:H231),IF(G232="III",$K232-SUM(H$8:H231),IF(G232="IV",$K232-SUM(H$8:H231),IF(G232="V",1-SUM(H$8:H231)," ")))))</f>
        <v xml:space="preserve"> </v>
      </c>
      <c r="I232" s="54"/>
      <c r="L232" s="9" t="str">
        <f t="shared" si="70"/>
        <v xml:space="preserve"> </v>
      </c>
      <c r="P232" s="3" t="str">
        <f>IF(O232="Plus",$K232,IF(O232="Basis",$K232-SUM(P$8:P231),IF(O232="Breedte",$K232-SUM(P$8:P231),IF(O231="Breedte",1-SUM(P$8:P231)," "))))</f>
        <v xml:space="preserve"> </v>
      </c>
      <c r="Q232" s="57" t="str">
        <f t="shared" si="85"/>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0"/>
        <v>1</v>
      </c>
    </row>
    <row r="233" spans="1:36" ht="12" customHeight="1" x14ac:dyDescent="0.15">
      <c r="A233" s="5">
        <f t="shared" si="68"/>
        <v>0</v>
      </c>
      <c r="B233" s="5">
        <f t="shared" si="69"/>
        <v>0</v>
      </c>
      <c r="C233" s="14">
        <f t="shared" si="84"/>
        <v>-155</v>
      </c>
      <c r="H233" s="4" t="str">
        <f>IF(G233="I",$K233,IF(G233="II",$K233-SUM(H$8:H232),IF(G233="III",$K233-SUM(H$8:H232),IF(G233="IV",$K233-SUM(H$8:H232),IF(G233="V",1-SUM(H$8:H232)," ")))))</f>
        <v xml:space="preserve"> </v>
      </c>
      <c r="I233" s="54"/>
      <c r="L233" s="9" t="str">
        <f t="shared" si="70"/>
        <v xml:space="preserve"> </v>
      </c>
      <c r="P233" s="3" t="str">
        <f>IF(O233="Plus",$K233,IF(O233="Basis",$K233-SUM(P$8:P232),IF(O233="Breedte",$K233-SUM(P$8:P232),IF(O232="Breedte",1-SUM(P$8:P232)," "))))</f>
        <v xml:space="preserve"> </v>
      </c>
      <c r="Q233" s="57" t="str">
        <f t="shared" si="85"/>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0"/>
        <v>1</v>
      </c>
    </row>
    <row r="234" spans="1:36" ht="12" customHeight="1" x14ac:dyDescent="0.15">
      <c r="A234" s="5">
        <f t="shared" si="68"/>
        <v>0</v>
      </c>
      <c r="B234" s="5">
        <f t="shared" si="69"/>
        <v>0</v>
      </c>
      <c r="C234" s="14">
        <f t="shared" si="84"/>
        <v>-156</v>
      </c>
      <c r="H234" s="4" t="str">
        <f>IF(G234="I",$K234,IF(G234="II",$K234-SUM(H$8:H233),IF(G234="III",$K234-SUM(H$8:H233),IF(G234="IV",$K234-SUM(H$8:H233),IF(G234="V",1-SUM(H$8:H233)," ")))))</f>
        <v xml:space="preserve"> </v>
      </c>
      <c r="I234" s="54"/>
      <c r="L234" s="9" t="str">
        <f t="shared" si="70"/>
        <v xml:space="preserve"> </v>
      </c>
      <c r="P234" s="3" t="str">
        <f>IF(O234="Plus",$K234,IF(O234="Basis",$K234-SUM(P$8:P233),IF(O234="Breedte",$K234-SUM(P$8:P233),IF(O233="Breedte",1-SUM(P$8:P233)," "))))</f>
        <v xml:space="preserve"> </v>
      </c>
      <c r="Q234" s="57" t="str">
        <f t="shared" si="85"/>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0"/>
        <v>1</v>
      </c>
    </row>
    <row r="235" spans="1:36" ht="12" customHeight="1" x14ac:dyDescent="0.15">
      <c r="A235" s="5">
        <f t="shared" si="68"/>
        <v>0</v>
      </c>
      <c r="B235" s="5">
        <f t="shared" si="69"/>
        <v>0</v>
      </c>
      <c r="C235" s="14">
        <f t="shared" si="84"/>
        <v>-157</v>
      </c>
      <c r="H235" s="4" t="str">
        <f>IF(G235="I",$K235,IF(G235="II",$K235-SUM(H$8:H234),IF(G235="III",$K235-SUM(H$8:H234),IF(G235="IV",$K235-SUM(H$8:H234),IF(G235="V",1-SUM(H$8:H234)," ")))))</f>
        <v xml:space="preserve"> </v>
      </c>
      <c r="I235" s="54"/>
      <c r="L235" s="9" t="str">
        <f t="shared" si="70"/>
        <v xml:space="preserve"> </v>
      </c>
      <c r="P235" s="3" t="str">
        <f>IF(O235="Plus",$K235,IF(O235="Basis",$K235-SUM(P$8:P234),IF(O235="Breedte",$K235-SUM(P$8:P234),IF(O234="Breedte",1-SUM(P$8:P234)," "))))</f>
        <v xml:space="preserve"> </v>
      </c>
      <c r="Q235" s="57" t="str">
        <f t="shared" si="85"/>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0"/>
        <v>1</v>
      </c>
    </row>
    <row r="236" spans="1:36" ht="12" customHeight="1" x14ac:dyDescent="0.15">
      <c r="A236" s="5">
        <f t="shared" si="68"/>
        <v>0</v>
      </c>
      <c r="B236" s="5">
        <f t="shared" si="69"/>
        <v>0</v>
      </c>
      <c r="C236" s="14">
        <f t="shared" si="84"/>
        <v>-158</v>
      </c>
      <c r="H236" s="4" t="str">
        <f>IF(G236="I",$K236,IF(G236="II",$K236-SUM(H$8:H235),IF(G236="III",$K236-SUM(H$8:H235),IF(G236="IV",$K236-SUM(H$8:H235),IF(G236="V",1-SUM(H$8:H235)," ")))))</f>
        <v xml:space="preserve"> </v>
      </c>
      <c r="I236" s="54"/>
      <c r="L236" s="9" t="str">
        <f t="shared" si="70"/>
        <v xml:space="preserve"> </v>
      </c>
      <c r="P236" s="3" t="str">
        <f>IF(O236="Plus",$K236,IF(O236="Basis",$K236-SUM(P$8:P235),IF(O236="Breedte",$K236-SUM(P$8:P235),IF(O235="Breedte",1-SUM(P$8:P235)," "))))</f>
        <v xml:space="preserve"> </v>
      </c>
      <c r="Q236" s="57" t="str">
        <f t="shared" si="85"/>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0"/>
        <v>1</v>
      </c>
    </row>
    <row r="237" spans="1:36" ht="12" customHeight="1" x14ac:dyDescent="0.15">
      <c r="A237" s="5">
        <f t="shared" si="68"/>
        <v>0</v>
      </c>
      <c r="B237" s="5">
        <f t="shared" si="69"/>
        <v>0</v>
      </c>
      <c r="C237" s="14">
        <f t="shared" si="84"/>
        <v>-159</v>
      </c>
      <c r="H237" s="4" t="str">
        <f>IF(G237="I",$K237,IF(G237="II",$K237-SUM(H$8:H236),IF(G237="III",$K237-SUM(H$8:H236),IF(G237="IV",$K237-SUM(H$8:H236),IF(G237="V",1-SUM(H$8:H236)," ")))))</f>
        <v xml:space="preserve"> </v>
      </c>
      <c r="I237" s="54"/>
      <c r="L237" s="9" t="str">
        <f t="shared" si="70"/>
        <v xml:space="preserve"> </v>
      </c>
      <c r="P237" s="3" t="str">
        <f>IF(O237="Plus",$K237,IF(O237="Basis",$K237-SUM(P$8:P236),IF(O237="Breedte",$K237-SUM(P$8:P236),IF(O236="Breedte",1-SUM(P$8:P236)," "))))</f>
        <v xml:space="preserve"> </v>
      </c>
      <c r="Q237" s="57" t="str">
        <f t="shared" si="85"/>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0"/>
        <v>1</v>
      </c>
    </row>
    <row r="238" spans="1:36" ht="12" customHeight="1" x14ac:dyDescent="0.15">
      <c r="A238" s="5">
        <f t="shared" si="68"/>
        <v>0</v>
      </c>
      <c r="B238" s="5">
        <f t="shared" si="69"/>
        <v>0</v>
      </c>
      <c r="H238" s="4" t="str">
        <f>IF(G238="I",$K238,IF(G238="II",$K238-SUM(H$8:H237),IF(G238="III",$K238-SUM(H$8:H237),IF(G238="IV",$K238-SUM(H$8:H237),IF(G238="V",1-SUM(H$8:H237)," ")))))</f>
        <v xml:space="preserve"> </v>
      </c>
      <c r="I238" s="54"/>
      <c r="L238" s="9" t="str">
        <f t="shared" si="70"/>
        <v xml:space="preserve"> </v>
      </c>
      <c r="P238" s="3" t="str">
        <f>IF(O238="Plus",$K238,IF(O238="Basis",$K238-SUM(P$8:P237),IF(O238="Breedte",$K238-SUM(P$8:P237),IF(O237="Breedte",1-SUM(P$8:P237)," "))))</f>
        <v xml:space="preserve"> </v>
      </c>
      <c r="Q238" s="57" t="str">
        <f t="shared" si="85"/>
        <v/>
      </c>
    </row>
    <row r="239" spans="1:36" ht="12" customHeight="1" x14ac:dyDescent="0.15">
      <c r="A239" s="5">
        <f t="shared" si="68"/>
        <v>0</v>
      </c>
      <c r="B239" s="5">
        <f t="shared" si="69"/>
        <v>0</v>
      </c>
      <c r="H239" s="4" t="str">
        <f>IF(G239="I",$K239,IF(G239="II",$K239-SUM(H$8:H238),IF(G239="III",$K239-SUM(H$8:H238),IF(G239="IV",$K239-SUM(H$8:H238),IF(G239="V",1-SUM(H$8:H238)," ")))))</f>
        <v xml:space="preserve"> </v>
      </c>
      <c r="I239" s="54"/>
      <c r="L239" s="9" t="str">
        <f t="shared" si="70"/>
        <v xml:space="preserve"> </v>
      </c>
      <c r="P239" s="3" t="str">
        <f>IF(O239="Plus",$K239,IF(O239="Basis",$K239-SUM(P$8:P238),IF(O239="Breedte",$K239-SUM(P$8:P238),IF(O238="Breedte",1-SUM(P$8:P238)," "))))</f>
        <v xml:space="preserve"> </v>
      </c>
      <c r="Q239" s="57" t="str">
        <f t="shared" si="85"/>
        <v/>
      </c>
    </row>
    <row r="240" spans="1:36" ht="12" customHeight="1" x14ac:dyDescent="0.15">
      <c r="A240" s="5">
        <f t="shared" si="68"/>
        <v>0</v>
      </c>
      <c r="B240" s="5">
        <f t="shared" si="69"/>
        <v>0</v>
      </c>
      <c r="H240" s="4" t="str">
        <f>IF(G240="I",$K240,IF(G240="II",$K240-SUM(H$8:H239),IF(G240="III",$K240-SUM(H$8:H239),IF(G240="IV",$K240-SUM(H$8:H239),IF(G240="V",1-SUM(H$8:H239)," ")))))</f>
        <v xml:space="preserve"> </v>
      </c>
      <c r="I240" s="54"/>
      <c r="L240" s="9" t="str">
        <f t="shared" si="70"/>
        <v xml:space="preserve"> </v>
      </c>
      <c r="P240" s="3" t="str">
        <f>IF(O240="Plus",$K240,IF(O240="Basis",$K240-SUM(P$8:P239),IF(O240="Breedte",$K240-SUM(P$8:P239),IF(O239="Breedte",1-SUM(P$8:P239)," "))))</f>
        <v xml:space="preserve"> </v>
      </c>
      <c r="Q240" s="57" t="str">
        <f t="shared" si="85"/>
        <v/>
      </c>
    </row>
    <row r="241" spans="1:17" ht="12" customHeight="1" x14ac:dyDescent="0.15">
      <c r="A241" s="5">
        <f t="shared" si="68"/>
        <v>0</v>
      </c>
      <c r="B241" s="5">
        <f t="shared" si="69"/>
        <v>0</v>
      </c>
      <c r="H241" s="4" t="str">
        <f>IF(G241="I",$K241,IF(G241="II",$K241-SUM(H$8:H240),IF(G241="III",$K241-SUM(H$8:H240),IF(G241="IV",$K241-SUM(H$8:H240),IF(G241="V",1-SUM(H$8:H240)," ")))))</f>
        <v xml:space="preserve"> </v>
      </c>
      <c r="I241" s="54"/>
      <c r="L241" s="9" t="str">
        <f t="shared" si="70"/>
        <v xml:space="preserve"> </v>
      </c>
      <c r="P241" s="3" t="str">
        <f>IF(O241="Plus",$K241,IF(O241="Basis",$K241-SUM(P$8:P240),IF(O241="Breedte",$K241-SUM(P$8:P240),IF(O240="Breedte",1-SUM(P$8:P240)," "))))</f>
        <v xml:space="preserve"> </v>
      </c>
      <c r="Q241" s="57" t="str">
        <f t="shared" si="85"/>
        <v/>
      </c>
    </row>
    <row r="242" spans="1:17" ht="12" customHeight="1" x14ac:dyDescent="0.15">
      <c r="A242" s="5">
        <f t="shared" si="68"/>
        <v>0</v>
      </c>
      <c r="B242" s="5">
        <f t="shared" si="69"/>
        <v>0</v>
      </c>
      <c r="H242" s="4" t="str">
        <f>IF(G242="I",$K242,IF(G242="II",$K242-SUM(H$8:H241),IF(G242="III",$K242-SUM(H$8:H241),IF(G242="IV",$K242-SUM(H$8:H241),IF(G242="V",1-SUM(H$8:H241)," ")))))</f>
        <v xml:space="preserve"> </v>
      </c>
      <c r="I242" s="54"/>
      <c r="L242" s="9" t="str">
        <f t="shared" si="70"/>
        <v xml:space="preserve"> </v>
      </c>
      <c r="P242" s="3" t="str">
        <f>IF(O242="Plus",$K242,IF(O242="Basis",$K242-SUM(P$8:P241),IF(O242="Breedte",$K242-SUM(P$8:P241),IF(O241="Breedte",1-SUM(P$8:P241)," "))))</f>
        <v xml:space="preserve"> </v>
      </c>
      <c r="Q242" s="57" t="str">
        <f t="shared" si="85"/>
        <v/>
      </c>
    </row>
    <row r="243" spans="1:17" ht="12" customHeight="1" x14ac:dyDescent="0.15">
      <c r="A243" s="5">
        <f t="shared" si="68"/>
        <v>0</v>
      </c>
      <c r="B243" s="5">
        <f t="shared" si="69"/>
        <v>0</v>
      </c>
      <c r="I243" s="54"/>
      <c r="P243" s="3" t="str">
        <f>IF(O243="Plus",$K243,IF(O243="Basis",$K243-SUM(P$8:P242),IF(O243="Breedte",$K243-SUM(P$8:P242),IF(O242="Breedte",1-SUM(P$8:P242)," "))))</f>
        <v xml:space="preserve"> </v>
      </c>
      <c r="Q243" s="57" t="str">
        <f t="shared" si="85"/>
        <v/>
      </c>
    </row>
    <row r="244" spans="1:17" ht="12" customHeight="1" x14ac:dyDescent="0.15">
      <c r="A244" s="5">
        <f t="shared" si="68"/>
        <v>0</v>
      </c>
      <c r="B244" s="5">
        <f t="shared" si="69"/>
        <v>0</v>
      </c>
      <c r="I244" s="54"/>
      <c r="P244" s="3" t="str">
        <f>IF(O244="Plus",$K244,IF(O244="Basis",$K244-SUM(P$8:P243),IF(O244="Breedte",$K244-SUM(P$8:P243),IF(O243="Breedte",1-SUM(P$8:P243)," "))))</f>
        <v xml:space="preserve"> </v>
      </c>
      <c r="Q244" s="57" t="str">
        <f t="shared" si="85"/>
        <v/>
      </c>
    </row>
    <row r="245" spans="1:17" ht="12" customHeight="1" x14ac:dyDescent="0.15">
      <c r="A245" s="5">
        <f t="shared" si="68"/>
        <v>0</v>
      </c>
      <c r="B245" s="5">
        <f t="shared" si="69"/>
        <v>0</v>
      </c>
      <c r="I245" s="54"/>
      <c r="P245" s="3" t="str">
        <f>IF(O245="Plus",$K245,IF(O245="Basis",$K245-SUM(P$8:P244),IF(O245="Breedte",$K245-SUM(P$8:P244),IF(O244="Breedte",1-SUM(P$8:P244)," "))))</f>
        <v xml:space="preserve"> </v>
      </c>
      <c r="Q245" s="57" t="str">
        <f t="shared" si="85"/>
        <v/>
      </c>
    </row>
    <row r="246" spans="1:17" ht="12" customHeight="1" x14ac:dyDescent="0.15">
      <c r="A246" s="5">
        <f t="shared" si="68"/>
        <v>0</v>
      </c>
      <c r="B246" s="5">
        <f t="shared" si="69"/>
        <v>0</v>
      </c>
      <c r="I246" s="54"/>
      <c r="P246" s="3" t="str">
        <f>IF(O246="Plus",$K246,IF(O246="Basis",$K246-SUM(P$8:P245),IF(O246="Breedte",$K246-SUM(P$8:P245),IF(O245="Breedte",1-SUM(P$8:P245)," "))))</f>
        <v xml:space="preserve"> </v>
      </c>
      <c r="Q246" s="57" t="str">
        <f t="shared" si="85"/>
        <v/>
      </c>
    </row>
    <row r="247" spans="1:17" ht="12" customHeight="1" x14ac:dyDescent="0.15">
      <c r="A247" s="5">
        <f t="shared" si="68"/>
        <v>0</v>
      </c>
      <c r="B247" s="5">
        <f t="shared" si="69"/>
        <v>0</v>
      </c>
      <c r="I247" s="54"/>
      <c r="P247" s="3" t="str">
        <f>IF(O247="Plus",$K247,IF(O247="Basis",$K247-SUM(P$8:P246),IF(O247="Breedte",$K247-SUM(P$8:P246),IF(O246="Breedte",1-SUM(P$8:P246)," "))))</f>
        <v xml:space="preserve"> </v>
      </c>
      <c r="Q247" s="57" t="str">
        <f t="shared" si="85"/>
        <v/>
      </c>
    </row>
    <row r="248" spans="1:17" ht="12" customHeight="1" x14ac:dyDescent="0.15">
      <c r="A248" s="5">
        <f t="shared" si="68"/>
        <v>0</v>
      </c>
      <c r="B248" s="5">
        <f t="shared" si="69"/>
        <v>0</v>
      </c>
      <c r="I248" s="54"/>
      <c r="P248" s="3" t="str">
        <f>IF(O248="Plus",$K248,IF(O248="Basis",$K248-SUM(P$8:P247),IF(O248="Breedte",$K248-SUM(P$8:P247),IF(O247="Breedte",1-SUM(P$8:P247)," "))))</f>
        <v xml:space="preserve"> </v>
      </c>
      <c r="Q248" s="57" t="str">
        <f t="shared" si="85"/>
        <v/>
      </c>
    </row>
    <row r="249" spans="1:17" ht="12" customHeight="1" x14ac:dyDescent="0.15">
      <c r="A249" s="5">
        <f t="shared" si="68"/>
        <v>0</v>
      </c>
      <c r="B249" s="5">
        <f t="shared" si="69"/>
        <v>0</v>
      </c>
      <c r="I249" s="54"/>
      <c r="P249" s="3" t="str">
        <f>IF(O249="Plus",$K249,IF(O249="Basis",$K249-SUM(P$8:P248),IF(O249="Breedte",$K249-SUM(P$8:P248),IF(O248="Breedte",1-SUM(P$8:P248)," "))))</f>
        <v xml:space="preserve"> </v>
      </c>
      <c r="Q249" s="57" t="str">
        <f t="shared" si="85"/>
        <v/>
      </c>
    </row>
    <row r="250" spans="1:17" ht="12" customHeight="1" x14ac:dyDescent="0.15">
      <c r="A250" s="5">
        <f t="shared" si="68"/>
        <v>0</v>
      </c>
      <c r="B250" s="5">
        <f t="shared" si="69"/>
        <v>0</v>
      </c>
      <c r="I250" s="54"/>
      <c r="P250" s="3" t="str">
        <f>IF(O250="Plus",$K250,IF(O250="Basis",$K250-SUM(P$8:P249),IF(O250="Breedte",$K250-SUM(P$8:P249),IF(O249="Breedte",1-SUM(P$8:P249)," "))))</f>
        <v xml:space="preserve"> </v>
      </c>
      <c r="Q250" s="57" t="str">
        <f t="shared" si="85"/>
        <v/>
      </c>
    </row>
    <row r="251" spans="1:17" ht="12" customHeight="1" x14ac:dyDescent="0.15">
      <c r="A251" s="5">
        <f t="shared" ref="A251:A267" si="86">IF(I251="A",25,IF(I251="B",50,IF(I251="C",75,IF(I251="D",90,IF(I251="E",100,0)))))</f>
        <v>0</v>
      </c>
      <c r="B251" s="5">
        <f t="shared" ref="B251:B272" si="87">IF(G251="I",20,IF(G251="II",40,IF(G251="III",60,IF(G251="IV",80,IF(G251="V",100,0)))))</f>
        <v>0</v>
      </c>
      <c r="I251" s="54"/>
      <c r="P251" s="3" t="str">
        <f>IF(O251="Plus",$K251,IF(O251="Basis",$K251-SUM(P$8:P250),IF(O251="Breedte",$K251-SUM(P$8:P250),IF(O250="Breedte",1-SUM(P$8:P250)," "))))</f>
        <v xml:space="preserve"> </v>
      </c>
      <c r="Q251" s="57" t="str">
        <f t="shared" si="85"/>
        <v/>
      </c>
    </row>
    <row r="252" spans="1:17" ht="12" customHeight="1" x14ac:dyDescent="0.15">
      <c r="A252" s="5">
        <f t="shared" si="86"/>
        <v>0</v>
      </c>
      <c r="B252" s="5">
        <f t="shared" si="87"/>
        <v>0</v>
      </c>
      <c r="I252" s="54"/>
      <c r="P252" s="3" t="str">
        <f>IF(O252="Plus",$K252,IF(O252="Basis",$K252-SUM(P$8:P251),IF(O252="Breedte",$K252-SUM(P$8:P251),IF(O251="Breedte",1-SUM(P$8:P251)," "))))</f>
        <v xml:space="preserve"> </v>
      </c>
      <c r="Q252" s="57" t="str">
        <f t="shared" si="85"/>
        <v/>
      </c>
    </row>
    <row r="253" spans="1:17" ht="12" customHeight="1" x14ac:dyDescent="0.15">
      <c r="A253" s="5">
        <f t="shared" si="86"/>
        <v>0</v>
      </c>
      <c r="B253" s="5">
        <f t="shared" si="87"/>
        <v>0</v>
      </c>
      <c r="I253" s="54"/>
      <c r="P253" s="3" t="str">
        <f>IF(O253="Plus",$K253,IF(O253="Basis",$K253-SUM(P$8:P252),IF(O253="Breedte",$K253-SUM(P$8:P252),IF(O252="Breedte",1-SUM(P$8:P252)," "))))</f>
        <v xml:space="preserve"> </v>
      </c>
      <c r="Q253" s="57" t="str">
        <f t="shared" si="85"/>
        <v/>
      </c>
    </row>
    <row r="254" spans="1:17" ht="12" customHeight="1" x14ac:dyDescent="0.15">
      <c r="A254" s="5">
        <f t="shared" si="86"/>
        <v>0</v>
      </c>
      <c r="B254" s="5">
        <f t="shared" si="87"/>
        <v>0</v>
      </c>
      <c r="I254" s="54"/>
      <c r="P254" s="3" t="str">
        <f>IF(O254="Plus",$K254,IF(O254="Basis",$K254-SUM(P$8:P253),IF(O254="Breedte",$K254-SUM(P$8:P253),IF(O253="Breedte",1-SUM(P$8:P253)," "))))</f>
        <v xml:space="preserve"> </v>
      </c>
      <c r="Q254" s="57" t="str">
        <f t="shared" si="85"/>
        <v/>
      </c>
    </row>
    <row r="255" spans="1:17" ht="12" customHeight="1" x14ac:dyDescent="0.15">
      <c r="A255" s="5">
        <f t="shared" si="86"/>
        <v>0</v>
      </c>
      <c r="B255" s="5">
        <f t="shared" si="87"/>
        <v>0</v>
      </c>
      <c r="I255" s="54"/>
      <c r="P255" s="3" t="str">
        <f>IF(O255="Plus",$K255,IF(O255="Basis",$K255-SUM(P$8:P254),IF(O255="Breedte",$K255-SUM(P$8:P254),IF(O254="Breedte",1-SUM(P$8:P254)," "))))</f>
        <v xml:space="preserve"> </v>
      </c>
      <c r="Q255" s="57" t="str">
        <f t="shared" si="85"/>
        <v/>
      </c>
    </row>
    <row r="256" spans="1:17" ht="12" customHeight="1" x14ac:dyDescent="0.15">
      <c r="A256" s="5">
        <f t="shared" si="86"/>
        <v>0</v>
      </c>
      <c r="B256" s="5">
        <f t="shared" si="87"/>
        <v>0</v>
      </c>
      <c r="I256" s="54"/>
      <c r="P256" s="3" t="str">
        <f>IF(O256="Plus",$K256,IF(O256="Basis",$K256-SUM(P$8:P255),IF(O256="Breedte",$K256-SUM(P$8:P255),IF(O255="Breedte",1-SUM(P$8:P255)," "))))</f>
        <v xml:space="preserve"> </v>
      </c>
      <c r="Q256" s="57" t="str">
        <f t="shared" si="85"/>
        <v/>
      </c>
    </row>
    <row r="257" spans="1:17" ht="12" customHeight="1" x14ac:dyDescent="0.15">
      <c r="A257" s="5">
        <f t="shared" si="86"/>
        <v>0</v>
      </c>
      <c r="B257" s="5">
        <f t="shared" si="87"/>
        <v>0</v>
      </c>
      <c r="I257" s="54"/>
      <c r="P257" s="3" t="str">
        <f>IF(O257="Plus",$K257,IF(O257="Basis",$K257-SUM(P$8:P256),IF(O257="Breedte",$K257-SUM(P$8:P256),IF(O256="Breedte",1-SUM(P$8:P256)," "))))</f>
        <v xml:space="preserve"> </v>
      </c>
      <c r="Q257" s="57" t="str">
        <f t="shared" si="85"/>
        <v/>
      </c>
    </row>
    <row r="258" spans="1:17" ht="12" customHeight="1" x14ac:dyDescent="0.15">
      <c r="A258" s="5">
        <f t="shared" si="86"/>
        <v>0</v>
      </c>
      <c r="B258" s="5">
        <f t="shared" si="87"/>
        <v>0</v>
      </c>
      <c r="I258" s="54"/>
      <c r="P258" s="3" t="str">
        <f>IF(O258="Plus",$K258,IF(O258="Basis",$K258-SUM(P$8:P257),IF(O258="Breedte",$K258-SUM(P$8:P257),IF(O257="Breedte",1-SUM(P$8:P257)," "))))</f>
        <v xml:space="preserve"> </v>
      </c>
      <c r="Q258" s="57" t="str">
        <f t="shared" si="85"/>
        <v/>
      </c>
    </row>
    <row r="259" spans="1:17" ht="12" customHeight="1" x14ac:dyDescent="0.15">
      <c r="A259" s="5">
        <f t="shared" si="86"/>
        <v>0</v>
      </c>
      <c r="B259" s="5">
        <f t="shared" si="87"/>
        <v>0</v>
      </c>
      <c r="I259" s="54"/>
      <c r="P259" s="3" t="str">
        <f>IF(O259="Plus",$K259,IF(O259="Basis",$K259-SUM(P$8:P258),IF(O259="Breedte",$K259-SUM(P$8:P258),IF(O258="Breedte",1-SUM(P$8:P258)," "))))</f>
        <v xml:space="preserve"> </v>
      </c>
      <c r="Q259" s="57" t="str">
        <f t="shared" si="85"/>
        <v/>
      </c>
    </row>
    <row r="260" spans="1:17" ht="12" customHeight="1" x14ac:dyDescent="0.15">
      <c r="A260" s="5">
        <f t="shared" si="86"/>
        <v>0</v>
      </c>
      <c r="B260" s="5">
        <f t="shared" si="87"/>
        <v>0</v>
      </c>
      <c r="I260" s="54"/>
      <c r="P260" s="3" t="str">
        <f>IF(O260="Plus",$K260,IF(O260="Basis",$K260-SUM(P$8:P259),IF(O260="Breedte",$K260-SUM(P$8:P259),IF(O259="Breedte",1-SUM(P$8:P259)," "))))</f>
        <v xml:space="preserve"> </v>
      </c>
      <c r="Q260" s="57" t="str">
        <f t="shared" si="85"/>
        <v/>
      </c>
    </row>
    <row r="261" spans="1:17" ht="12" customHeight="1" x14ac:dyDescent="0.15">
      <c r="A261" s="5">
        <f t="shared" si="86"/>
        <v>0</v>
      </c>
      <c r="B261" s="5">
        <f t="shared" si="87"/>
        <v>0</v>
      </c>
      <c r="I261" s="54"/>
      <c r="P261" s="3" t="str">
        <f>IF(O261="Plus",$K261,IF(O261="Basis",$K261-SUM(P$8:P260),IF(O261="Breedte",$K261-SUM(P$8:P260),IF(O260="Breedte",1-SUM(P$8:P260)," "))))</f>
        <v xml:space="preserve"> </v>
      </c>
      <c r="Q261" s="57" t="str">
        <f t="shared" si="85"/>
        <v/>
      </c>
    </row>
    <row r="262" spans="1:17" ht="12" customHeight="1" x14ac:dyDescent="0.15">
      <c r="A262" s="5">
        <f t="shared" si="86"/>
        <v>0</v>
      </c>
      <c r="B262" s="5">
        <f t="shared" si="87"/>
        <v>0</v>
      </c>
      <c r="I262" s="54"/>
      <c r="P262" s="3" t="str">
        <f>IF(O262="Plus",$K262,IF(O262="Basis",$K262-SUM(P$8:P261),IF(O262="Breedte",$K262-SUM(P$8:P261),IF(O261="Breedte",1-SUM(P$8:P261)," "))))</f>
        <v xml:space="preserve"> </v>
      </c>
      <c r="Q262" s="57" t="str">
        <f t="shared" si="85"/>
        <v/>
      </c>
    </row>
    <row r="263" spans="1:17" ht="12" customHeight="1" x14ac:dyDescent="0.15">
      <c r="A263" s="5">
        <f t="shared" si="86"/>
        <v>0</v>
      </c>
      <c r="B263" s="5">
        <f t="shared" si="87"/>
        <v>0</v>
      </c>
      <c r="I263" s="54"/>
      <c r="P263" s="3" t="str">
        <f>IF(O263="Plus",$K263,IF(O263="Basis",$K263-SUM(P$8:P262),IF(O263="Breedte",$K263-SUM(P$8:P262),IF(O262="Breedte",1-SUM(P$8:P262)," "))))</f>
        <v xml:space="preserve"> </v>
      </c>
      <c r="Q263" s="57" t="str">
        <f t="shared" si="85"/>
        <v/>
      </c>
    </row>
    <row r="264" spans="1:17" ht="12" customHeight="1" x14ac:dyDescent="0.15">
      <c r="A264" s="5">
        <f t="shared" si="86"/>
        <v>0</v>
      </c>
      <c r="B264" s="5">
        <f t="shared" si="87"/>
        <v>0</v>
      </c>
      <c r="I264" s="54"/>
      <c r="P264" s="3" t="str">
        <f>IF(O264="Plus",$K264,IF(O264="Basis",$K264-SUM(P$8:P263),IF(O264="Breedte",$K264-SUM(P$8:P263),IF(O263="Breedte",1-SUM(P$8:P263)," "))))</f>
        <v xml:space="preserve"> </v>
      </c>
      <c r="Q264" s="57" t="str">
        <f t="shared" si="85"/>
        <v/>
      </c>
    </row>
    <row r="265" spans="1:17" ht="12" customHeight="1" x14ac:dyDescent="0.15">
      <c r="A265" s="5">
        <f t="shared" si="86"/>
        <v>0</v>
      </c>
      <c r="B265" s="5">
        <f t="shared" si="87"/>
        <v>0</v>
      </c>
      <c r="P265" s="3" t="str">
        <f>IF(O265="Plus",$K265,IF(O265="Basis",$K265-SUM(P$8:P264),IF(O265="Breedte",$K265-SUM(P$8:P264),IF(O264="Breedte",1-SUM(P$8:P264)," "))))</f>
        <v xml:space="preserve"> </v>
      </c>
      <c r="Q265" s="57" t="str">
        <f t="shared" ref="Q265:Q275" si="88">IF(L264="plus",CONCATENATE(E265,", "),IF(L264="basis",IF(E265=0,"",CONCATENATE(E265,", ")),CONCATENATE(Q264,IF(E265=0,"",CONCATENATE(E265,", ")))))</f>
        <v/>
      </c>
    </row>
    <row r="266" spans="1:17" ht="12" customHeight="1" x14ac:dyDescent="0.15">
      <c r="A266" s="5">
        <f t="shared" si="86"/>
        <v>0</v>
      </c>
      <c r="B266" s="5">
        <f t="shared" si="87"/>
        <v>0</v>
      </c>
      <c r="P266" s="3" t="str">
        <f>IF(O266="Plus",$K266,IF(O266="Basis",$K266-SUM(P$8:P265),IF(O266="Breedte",$K266-SUM(P$8:P265),IF(O265="Breedte",1-SUM(P$8:P265)," "))))</f>
        <v xml:space="preserve"> </v>
      </c>
      <c r="Q266" s="57" t="str">
        <f t="shared" si="88"/>
        <v/>
      </c>
    </row>
    <row r="267" spans="1:17" ht="12" customHeight="1" x14ac:dyDescent="0.15">
      <c r="A267" s="5">
        <f t="shared" si="86"/>
        <v>0</v>
      </c>
      <c r="B267" s="5">
        <f t="shared" si="87"/>
        <v>0</v>
      </c>
      <c r="P267" s="3" t="str">
        <f>IF(O267="Plus",$K267,IF(O267="Basis",$K267-SUM(P$8:P266),IF(O267="Breedte",$K267-SUM(P$8:P266),IF(O266="Breedte",1-SUM(P$8:P266)," "))))</f>
        <v xml:space="preserve"> </v>
      </c>
      <c r="Q267" s="57" t="str">
        <f t="shared" si="88"/>
        <v/>
      </c>
    </row>
    <row r="268" spans="1:17" ht="12" customHeight="1" x14ac:dyDescent="0.15">
      <c r="A268" s="5">
        <f>IF(I268="A",25,IF(I268="B",50,IF(I268="C",75,IF(I268="D",90,0))))</f>
        <v>0</v>
      </c>
      <c r="B268" s="5">
        <f t="shared" si="87"/>
        <v>0</v>
      </c>
      <c r="P268" s="3" t="str">
        <f>IF(O268="Plus",$K268,IF(O268="Basis",$K268-SUM(P$8:P267),IF(O268="Breedte",$K268-SUM(P$8:P267),IF(O267="Breedte",1-SUM(P$8:P267)," "))))</f>
        <v xml:space="preserve"> </v>
      </c>
      <c r="Q268" s="57" t="str">
        <f t="shared" si="88"/>
        <v/>
      </c>
    </row>
    <row r="269" spans="1:17" ht="12" customHeight="1" x14ac:dyDescent="0.15">
      <c r="A269" s="5">
        <f>IF(I269="A",25,IF(I269="B",50,IF(I269="C",75,IF(I269="D",90,0))))</f>
        <v>0</v>
      </c>
      <c r="B269" s="5">
        <f t="shared" si="87"/>
        <v>0</v>
      </c>
      <c r="P269" s="3" t="str">
        <f>IF(O269="Plus",$K269,IF(O269="Basis",$K269-SUM(P$8:P268),IF(O269="Breedte",$K269-SUM(P$8:P268),IF(O268="Breedte",1-SUM(P$8:P268)," "))))</f>
        <v xml:space="preserve"> </v>
      </c>
      <c r="Q269" s="57" t="str">
        <f t="shared" si="88"/>
        <v/>
      </c>
    </row>
    <row r="270" spans="1:17" ht="12" customHeight="1" x14ac:dyDescent="0.15">
      <c r="A270" s="5">
        <f>IF(I270="A",25,IF(I270="B",50,IF(I270="C",75,IF(I270="D",90,0))))</f>
        <v>0</v>
      </c>
      <c r="B270" s="5">
        <f t="shared" si="87"/>
        <v>0</v>
      </c>
      <c r="P270" s="3" t="str">
        <f>IF(O270="Plus",$K270,IF(O270="Basis",$K270-SUM(P$8:P269),IF(O270="Breedte",$K270-SUM(P$8:P269),IF(O269="Breedte",1-SUM(P$8:P269)," "))))</f>
        <v xml:space="preserve"> </v>
      </c>
      <c r="Q270" s="57" t="str">
        <f t="shared" si="88"/>
        <v/>
      </c>
    </row>
    <row r="271" spans="1:17" ht="12" customHeight="1" x14ac:dyDescent="0.15">
      <c r="A271" s="5">
        <f>IF(I271="A",25,IF(I271="B",50,IF(I271="C",75,IF(I271="D",90,0))))</f>
        <v>0</v>
      </c>
      <c r="B271" s="5">
        <f t="shared" si="87"/>
        <v>0</v>
      </c>
      <c r="P271" s="3" t="str">
        <f>IF(O271="Plus",$K271,IF(O271="Basis",$K271-SUM(P$8:P270),IF(O271="Breedte",$K271-SUM(P$8:P270),IF(O270="Breedte",1-SUM(P$8:P270)," "))))</f>
        <v xml:space="preserve"> </v>
      </c>
      <c r="Q271" s="57" t="str">
        <f t="shared" si="88"/>
        <v/>
      </c>
    </row>
    <row r="272" spans="1:17" ht="12" customHeight="1" x14ac:dyDescent="0.15">
      <c r="A272" s="5">
        <f>IF(I272="A",25,IF(I272="B",50,IF(I272="C",75,IF(I272="D",90,0))))</f>
        <v>0</v>
      </c>
      <c r="B272" s="5">
        <f t="shared" si="87"/>
        <v>0</v>
      </c>
      <c r="Q272" s="57" t="str">
        <f t="shared" si="88"/>
        <v/>
      </c>
    </row>
    <row r="273" spans="17:17" ht="12" customHeight="1" x14ac:dyDescent="0.15">
      <c r="Q273" s="57" t="str">
        <f t="shared" si="88"/>
        <v/>
      </c>
    </row>
    <row r="274" spans="17:17" ht="12" customHeight="1" x14ac:dyDescent="0.15">
      <c r="Q274" s="57" t="str">
        <f t="shared" si="88"/>
        <v/>
      </c>
    </row>
    <row r="275" spans="17:17" ht="12" customHeight="1" x14ac:dyDescent="0.15">
      <c r="Q275" s="57" t="str">
        <f t="shared" si="88"/>
        <v/>
      </c>
    </row>
  </sheetData>
  <sheetProtection sheet="1" objects="1" scenarios="1" selectLockedCells="1"/>
  <mergeCells count="5">
    <mergeCell ref="C1:N1"/>
    <mergeCell ref="C2:N2"/>
    <mergeCell ref="AQ33:BB33"/>
    <mergeCell ref="AQ35:BB35"/>
    <mergeCell ref="AQ37:BB37"/>
  </mergeCells>
  <conditionalFormatting sqref="AT10:AV15 AZ10:BB15">
    <cfRule type="cellIs" dxfId="239" priority="47" stopIfTrue="1" operator="lessThanOrEqual">
      <formula>0</formula>
    </cfRule>
  </conditionalFormatting>
  <conditionalFormatting sqref="AT18:AV22">
    <cfRule type="cellIs" dxfId="238" priority="48" stopIfTrue="1" operator="lessThanOrEqual">
      <formula>0</formula>
    </cfRule>
  </conditionalFormatting>
  <conditionalFormatting sqref="AW18:AZ22">
    <cfRule type="cellIs" dxfId="237" priority="49" stopIfTrue="1" operator="lessThanOrEqual">
      <formula>0</formula>
    </cfRule>
  </conditionalFormatting>
  <conditionalFormatting sqref="K8:K65533">
    <cfRule type="expression" dxfId="236" priority="50" stopIfTrue="1">
      <formula>OR($C8&lt;0,AND($C8=$Y8,$B8=$Y8))</formula>
    </cfRule>
    <cfRule type="expression" dxfId="235" priority="51" stopIfTrue="1">
      <formula>SUM($U8:$X8)&gt;0</formula>
    </cfRule>
    <cfRule type="expression" dxfId="234" priority="52" stopIfTrue="1">
      <formula>$D8=0</formula>
    </cfRule>
  </conditionalFormatting>
  <conditionalFormatting sqref="L8:M65533">
    <cfRule type="expression" dxfId="233" priority="53" stopIfTrue="1">
      <formula>SUM($U8:$X8)&gt;1</formula>
    </cfRule>
  </conditionalFormatting>
  <conditionalFormatting sqref="B8:B65536">
    <cfRule type="expression" dxfId="232" priority="57" stopIfTrue="1">
      <formula>$B8&gt;0</formula>
    </cfRule>
    <cfRule type="cellIs" dxfId="231" priority="58" stopIfTrue="1" operator="equal">
      <formula>0</formula>
    </cfRule>
  </conditionalFormatting>
  <conditionalFormatting sqref="K65535:K65536">
    <cfRule type="expression" dxfId="230" priority="59" stopIfTrue="1">
      <formula>OR($C65535&lt;0,AND($C65535=$Y65535,$B65535=$Y65535))</formula>
    </cfRule>
    <cfRule type="expression" dxfId="229" priority="60" stopIfTrue="1">
      <formula>SUM($U65535:$X65537)&gt;0</formula>
    </cfRule>
    <cfRule type="expression" dxfId="228" priority="61" stopIfTrue="1">
      <formula>$D65535=0</formula>
    </cfRule>
  </conditionalFormatting>
  <conditionalFormatting sqref="K65534">
    <cfRule type="expression" dxfId="227" priority="62" stopIfTrue="1">
      <formula>OR($C65534&lt;0,AND($C65534=$Y65534,$B65534=$Y65534))</formula>
    </cfRule>
    <cfRule type="expression" dxfId="226" priority="63" stopIfTrue="1">
      <formula>SUM($U65534:$X65536)&gt;0</formula>
    </cfRule>
    <cfRule type="expression" dxfId="225" priority="64" stopIfTrue="1">
      <formula>$D65534=0</formula>
    </cfRule>
  </conditionalFormatting>
  <conditionalFormatting sqref="L65535:M65536">
    <cfRule type="expression" dxfId="224" priority="65" stopIfTrue="1">
      <formula>OR($C65535&lt;0,AND($C65535=$Y65535,$B65535=$Y65535))</formula>
    </cfRule>
    <cfRule type="expression" dxfId="223" priority="66" stopIfTrue="1">
      <formula>SUM($U65535:$X65537)&gt;1</formula>
    </cfRule>
  </conditionalFormatting>
  <conditionalFormatting sqref="L65534:M65534">
    <cfRule type="expression" dxfId="222" priority="67" stopIfTrue="1">
      <formula>OR($C65534&lt;0,AND($C65534=$Y65534,$B65534=$Y65534))</formula>
    </cfRule>
    <cfRule type="expression" dxfId="221" priority="68" stopIfTrue="1">
      <formula>SUM($U65534:$X65536)&gt;1</formula>
    </cfRule>
  </conditionalFormatting>
  <conditionalFormatting sqref="N8:P65536">
    <cfRule type="expression" dxfId="220" priority="69" stopIfTrue="1">
      <formula>OR($O8="Plus",$O8="Basis",$O8="Breedte")</formula>
    </cfRule>
  </conditionalFormatting>
  <conditionalFormatting sqref="A8:A272">
    <cfRule type="expression" dxfId="219" priority="44" stopIfTrue="1">
      <formula>OR($C8&lt;-50,AND($C8=$AJ8,$A8=$AJ8))</formula>
    </cfRule>
    <cfRule type="expression" dxfId="218" priority="45" stopIfTrue="1">
      <formula>$A8&gt;0</formula>
    </cfRule>
    <cfRule type="cellIs" dxfId="217" priority="46" stopIfTrue="1" operator="equal">
      <formula>0</formula>
    </cfRule>
  </conditionalFormatting>
  <conditionalFormatting sqref="C8:C65536 G8:H65536">
    <cfRule type="expression" dxfId="216" priority="56" stopIfTrue="1">
      <formula>$B8&gt;0</formula>
    </cfRule>
  </conditionalFormatting>
  <conditionalFormatting sqref="I8:J65536">
    <cfRule type="expression" dxfId="215" priority="55" stopIfTrue="1">
      <formula>$A8&gt;0</formula>
    </cfRule>
  </conditionalFormatting>
  <conditionalFormatting sqref="AR25">
    <cfRule type="cellIs" dxfId="214" priority="42" operator="equal">
      <formula>0</formula>
    </cfRule>
  </conditionalFormatting>
  <conditionalFormatting sqref="AR27">
    <cfRule type="cellIs" dxfId="213" priority="41" operator="equal">
      <formula>0</formula>
    </cfRule>
  </conditionalFormatting>
  <conditionalFormatting sqref="AR29">
    <cfRule type="cellIs" dxfId="212" priority="40" operator="equal">
      <formula>0</formula>
    </cfRule>
  </conditionalFormatting>
  <conditionalFormatting sqref="AQ26">
    <cfRule type="containsErrors" dxfId="211" priority="70">
      <formula>ISERROR(AQ26)</formula>
    </cfRule>
  </conditionalFormatting>
  <conditionalFormatting sqref="AQ28">
    <cfRule type="containsErrors" dxfId="210" priority="39">
      <formula>ISERROR(AQ28)</formula>
    </cfRule>
  </conditionalFormatting>
  <conditionalFormatting sqref="AQ30">
    <cfRule type="containsErrors" dxfId="209" priority="38">
      <formula>ISERROR(AQ30)</formula>
    </cfRule>
  </conditionalFormatting>
  <conditionalFormatting sqref="AR25">
    <cfRule type="cellIs" dxfId="208" priority="37" operator="equal">
      <formula>0</formula>
    </cfRule>
  </conditionalFormatting>
  <conditionalFormatting sqref="AR27">
    <cfRule type="cellIs" dxfId="207" priority="36" operator="equal">
      <formula>0</formula>
    </cfRule>
  </conditionalFormatting>
  <conditionalFormatting sqref="AR29">
    <cfRule type="cellIs" dxfId="206" priority="35" operator="equal">
      <formula>0</formula>
    </cfRule>
  </conditionalFormatting>
  <conditionalFormatting sqref="AQ26">
    <cfRule type="containsErrors" dxfId="205" priority="34">
      <formula>ISERROR(AQ26)</formula>
    </cfRule>
  </conditionalFormatting>
  <conditionalFormatting sqref="AQ28">
    <cfRule type="containsErrors" dxfId="204" priority="33">
      <formula>ISERROR(AQ28)</formula>
    </cfRule>
  </conditionalFormatting>
  <conditionalFormatting sqref="AQ30">
    <cfRule type="containsErrors" dxfId="203" priority="32">
      <formula>ISERROR(AQ30)</formula>
    </cfRule>
  </conditionalFormatting>
  <conditionalFormatting sqref="AR25">
    <cfRule type="cellIs" dxfId="202" priority="31" operator="equal">
      <formula>0</formula>
    </cfRule>
  </conditionalFormatting>
  <conditionalFormatting sqref="AR27">
    <cfRule type="cellIs" dxfId="201" priority="30" operator="equal">
      <formula>0</formula>
    </cfRule>
  </conditionalFormatting>
  <conditionalFormatting sqref="AR29">
    <cfRule type="cellIs" dxfId="200" priority="29" operator="equal">
      <formula>0</formula>
    </cfRule>
  </conditionalFormatting>
  <conditionalFormatting sqref="AQ26">
    <cfRule type="containsErrors" dxfId="199" priority="28">
      <formula>ISERROR(AQ26)</formula>
    </cfRule>
  </conditionalFormatting>
  <conditionalFormatting sqref="AQ28">
    <cfRule type="containsErrors" dxfId="198" priority="27">
      <formula>ISERROR(AQ28)</formula>
    </cfRule>
  </conditionalFormatting>
  <conditionalFormatting sqref="AQ30">
    <cfRule type="containsErrors" dxfId="197" priority="26">
      <formula>ISERROR(AQ30)</formula>
    </cfRule>
  </conditionalFormatting>
  <conditionalFormatting sqref="AR25">
    <cfRule type="cellIs" dxfId="196" priority="25" operator="equal">
      <formula>0</formula>
    </cfRule>
  </conditionalFormatting>
  <conditionalFormatting sqref="AR27">
    <cfRule type="cellIs" dxfId="195" priority="24" operator="equal">
      <formula>0</formula>
    </cfRule>
  </conditionalFormatting>
  <conditionalFormatting sqref="AR29">
    <cfRule type="cellIs" dxfId="194" priority="23" operator="equal">
      <formula>0</formula>
    </cfRule>
  </conditionalFormatting>
  <conditionalFormatting sqref="AQ26">
    <cfRule type="containsErrors" dxfId="193" priority="22">
      <formula>ISERROR(AQ26)</formula>
    </cfRule>
  </conditionalFormatting>
  <conditionalFormatting sqref="AQ28">
    <cfRule type="containsErrors" dxfId="192" priority="21">
      <formula>ISERROR(AQ28)</formula>
    </cfRule>
  </conditionalFormatting>
  <conditionalFormatting sqref="AQ30">
    <cfRule type="containsErrors" dxfId="191" priority="20">
      <formula>ISERROR(AQ30)</formula>
    </cfRule>
  </conditionalFormatting>
  <conditionalFormatting sqref="AR25">
    <cfRule type="cellIs" dxfId="190" priority="19" operator="equal">
      <formula>0</formula>
    </cfRule>
  </conditionalFormatting>
  <conditionalFormatting sqref="AR27">
    <cfRule type="cellIs" dxfId="189" priority="18" operator="equal">
      <formula>0</formula>
    </cfRule>
  </conditionalFormatting>
  <conditionalFormatting sqref="AR29">
    <cfRule type="cellIs" dxfId="188" priority="17" operator="equal">
      <formula>0</formula>
    </cfRule>
  </conditionalFormatting>
  <conditionalFormatting sqref="AQ26">
    <cfRule type="containsErrors" dxfId="187" priority="16">
      <formula>ISERROR(AQ26)</formula>
    </cfRule>
  </conditionalFormatting>
  <conditionalFormatting sqref="AQ28">
    <cfRule type="containsErrors" dxfId="186" priority="15">
      <formula>ISERROR(AQ28)</formula>
    </cfRule>
  </conditionalFormatting>
  <conditionalFormatting sqref="AQ30">
    <cfRule type="containsErrors" dxfId="185" priority="14">
      <formula>ISERROR(AQ30)</formula>
    </cfRule>
  </conditionalFormatting>
  <conditionalFormatting sqref="AR25">
    <cfRule type="cellIs" dxfId="184" priority="13" operator="equal">
      <formula>0</formula>
    </cfRule>
  </conditionalFormatting>
  <conditionalFormatting sqref="AR27">
    <cfRule type="cellIs" dxfId="183" priority="12" operator="equal">
      <formula>0</formula>
    </cfRule>
  </conditionalFormatting>
  <conditionalFormatting sqref="AR29">
    <cfRule type="cellIs" dxfId="182" priority="11" operator="equal">
      <formula>0</formula>
    </cfRule>
  </conditionalFormatting>
  <conditionalFormatting sqref="AQ26">
    <cfRule type="containsErrors" dxfId="181" priority="10">
      <formula>ISERROR(AQ26)</formula>
    </cfRule>
  </conditionalFormatting>
  <conditionalFormatting sqref="AQ28">
    <cfRule type="containsErrors" dxfId="180" priority="9">
      <formula>ISERROR(AQ28)</formula>
    </cfRule>
  </conditionalFormatting>
  <conditionalFormatting sqref="AQ30">
    <cfRule type="containsErrors" dxfId="179" priority="8">
      <formula>ISERROR(AQ30)</formula>
    </cfRule>
  </conditionalFormatting>
  <conditionalFormatting sqref="F8:F201">
    <cfRule type="expression" dxfId="178" priority="54">
      <formula>$D8=0</formula>
    </cfRule>
  </conditionalFormatting>
  <conditionalFormatting sqref="AT10:AV15 AZ10:BB15">
    <cfRule type="cellIs" dxfId="177" priority="7" stopIfTrue="1" operator="lessThanOrEqual">
      <formula>0</formula>
    </cfRule>
  </conditionalFormatting>
  <conditionalFormatting sqref="AT18:AV22 AT26:AV30">
    <cfRule type="cellIs" dxfId="176" priority="6" stopIfTrue="1" operator="lessThanOrEqual">
      <formula>0</formula>
    </cfRule>
  </conditionalFormatting>
  <conditionalFormatting sqref="AY26:BB30 AY18:BB22">
    <cfRule type="cellIs" dxfId="175" priority="5" stopIfTrue="1" operator="lessThanOrEqual">
      <formula>0</formula>
    </cfRule>
  </conditionalFormatting>
  <conditionalFormatting sqref="AR32 AR34 AR36">
    <cfRule type="cellIs" dxfId="174" priority="4" operator="equal">
      <formula>0</formula>
    </cfRule>
  </conditionalFormatting>
  <conditionalFormatting sqref="AQ33 AQ35 AQ37">
    <cfRule type="containsErrors" dxfId="173" priority="3">
      <formula>ISERROR(AQ33)</formula>
    </cfRule>
  </conditionalFormatting>
  <conditionalFormatting sqref="A8:P65536">
    <cfRule type="expression" dxfId="172" priority="43" stopIfTrue="1">
      <formula>OR($C8&lt;-30,AND($C8=$Y8,$B8=$Y8))</formula>
    </cfRule>
  </conditionalFormatting>
  <conditionalFormatting sqref="AW15:AY15">
    <cfRule type="cellIs" dxfId="171" priority="2" stopIfTrue="1" operator="lessThanOrEqual">
      <formula>0</formula>
    </cfRule>
  </conditionalFormatting>
  <conditionalFormatting sqref="AW15:AY15">
    <cfRule type="cellIs" dxfId="17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71093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5" t="s">
        <v>66</v>
      </c>
      <c r="D1" s="266"/>
      <c r="E1" s="266"/>
      <c r="F1" s="266"/>
      <c r="G1" s="266"/>
      <c r="H1" s="266"/>
      <c r="I1" s="266"/>
      <c r="J1" s="266"/>
      <c r="K1" s="266"/>
      <c r="L1" s="266"/>
      <c r="M1" s="266"/>
      <c r="N1" s="267"/>
      <c r="O1" s="16"/>
      <c r="P1" s="7"/>
      <c r="Q1" s="57" t="s">
        <v>21</v>
      </c>
    </row>
    <row r="2" spans="1:54" ht="18" customHeight="1" x14ac:dyDescent="0.2">
      <c r="B2" s="8" t="s">
        <v>3</v>
      </c>
      <c r="C2" s="265" t="s">
        <v>37</v>
      </c>
      <c r="D2" s="266"/>
      <c r="E2" s="266"/>
      <c r="F2" s="266"/>
      <c r="G2" s="266"/>
      <c r="H2" s="266"/>
      <c r="I2" s="266"/>
      <c r="J2" s="266"/>
      <c r="K2" s="266"/>
      <c r="L2" s="266"/>
      <c r="M2" s="266"/>
      <c r="N2" s="267"/>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70</v>
      </c>
      <c r="D5" s="13"/>
      <c r="E5" s="13"/>
      <c r="F5" s="13"/>
      <c r="G5" s="16"/>
      <c r="H5" s="7"/>
      <c r="I5" s="41"/>
      <c r="J5" s="42"/>
      <c r="K5" s="7"/>
      <c r="L5" s="6"/>
      <c r="M5" s="7"/>
      <c r="N5" s="7"/>
      <c r="O5" s="16"/>
      <c r="P5" s="7"/>
      <c r="U5" s="12">
        <f>COUNTIF(G:G,"V")</f>
        <v>2</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74</v>
      </c>
    </row>
    <row r="8" spans="1:54" ht="12" customHeight="1" thickTop="1" x14ac:dyDescent="0.15">
      <c r="A8" s="5">
        <f t="shared" ref="A8:A71" si="0">IF(I8="A",25,IF(I8="B",25,IF(I8="C",25,IF(I8="D",15,IF(I8="E",10,0)))))</f>
        <v>0</v>
      </c>
      <c r="B8" s="5">
        <f t="shared" ref="B8:B71" si="1">IF(G8="I",20,IF(G8="II",20,IF(G8="III",20,IF(G8="IV",20,IF(G8="V",20,0)))))</f>
        <v>0</v>
      </c>
      <c r="C8" s="14">
        <f>C5</f>
        <v>70</v>
      </c>
      <c r="F8" s="258">
        <f>VLOOKUP(C8,Blad1!$A:$G,7,0)</f>
        <v>226.66666666666666</v>
      </c>
      <c r="G8" s="65" t="str">
        <f>IF(C8=56,"I",IF(C8=48,"II",IF(C8=42,"III",IF(C8=34,"IV",IF(C8=-10,"V","")))))</f>
        <v/>
      </c>
      <c r="H8" s="4" t="str">
        <f>IF(G8="I",$K8,IF(G8="II",$K8-SUM(H7:H$8),IF(G8="III",$K8-SUM(H7:H$8),IF(G8="IV",$K8-SUM(H7:H$8),IF(G8="V",1-SUM(H7:H$8)," ")))))</f>
        <v xml:space="preserve"> </v>
      </c>
      <c r="I8" s="66" t="str">
        <f>IF(C8=55,"A",IF(C8=45,"B",IF(C8=35,"C",IF(C8=26,"D",IF(C8=-10,"E","")))))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226.66666666666666</v>
      </c>
      <c r="S8" s="12">
        <f t="shared" ref="S8:S71" si="4">C8</f>
        <v>70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70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69</v>
      </c>
      <c r="E9" s="56"/>
      <c r="F9" s="258">
        <f>VLOOKUP(C9,Blad1!$A:$G,7,0)</f>
        <v>225.55555555555554</v>
      </c>
      <c r="G9" s="65" t="str">
        <f t="shared" ref="G9:G72" si="17">IF(C9=56,"I",IF(C9=48,"II",IF(C9=42,"III",IF(C9=34,"IV",IF(C9=-10,"V","")))))</f>
        <v/>
      </c>
      <c r="H9" s="4" t="str">
        <f>IF(G9="I",$K9,IF(G9="II",$K9-SUM(H8:H$8),IF(G9="III",$K9-SUM(H8:H$8),IF(G9="IV",$K9-SUM(H8:H$8),IF(G9="V",1-SUM(H8:H$8)," ")))))</f>
        <v xml:space="preserve"> </v>
      </c>
      <c r="I9" s="66" t="str">
        <f t="shared" ref="I9:I72" si="18">IF(C9=55,"A",IF(C9=45,"B",IF(C9=35,"C",IF(C9=26,"D",IF(C9=-10,"E","")))))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225.55555555555554</v>
      </c>
      <c r="S9" s="12">
        <f t="shared" si="4"/>
        <v>69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69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68</v>
      </c>
      <c r="E10" s="56"/>
      <c r="F10" s="258">
        <f>VLOOKUP(C10,Blad1!$A:$G,7,0)</f>
        <v>225</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225</v>
      </c>
      <c r="S10" s="12">
        <f t="shared" si="4"/>
        <v>68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68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56</v>
      </c>
      <c r="AT10" s="114">
        <f>AU10*AT$14</f>
        <v>0</v>
      </c>
      <c r="AU10" s="115">
        <f>AV10</f>
        <v>0</v>
      </c>
      <c r="AV10" s="118">
        <f>IF($U3=0,0,VLOOKUP("I",$G:$S,5,FALSE))</f>
        <v>0</v>
      </c>
    </row>
    <row r="11" spans="1:54" ht="12" customHeight="1" x14ac:dyDescent="0.15">
      <c r="A11" s="5">
        <f t="shared" si="0"/>
        <v>0</v>
      </c>
      <c r="B11" s="5">
        <f t="shared" si="1"/>
        <v>0</v>
      </c>
      <c r="C11" s="14">
        <f t="shared" si="16"/>
        <v>67</v>
      </c>
      <c r="E11" s="56"/>
      <c r="F11" s="258">
        <f>VLOOKUP(C11,Blad1!$A:$G,7,0)</f>
        <v>224</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224</v>
      </c>
      <c r="S11" s="12">
        <f t="shared" si="4"/>
        <v>67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67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34</v>
      </c>
      <c r="AT11" s="114">
        <f>AU11*AT$14</f>
        <v>0</v>
      </c>
      <c r="AU11" s="115">
        <f>AV11-AV10</f>
        <v>0</v>
      </c>
      <c r="AV11" s="118">
        <f>IF($U4=0,0,VLOOKUP("IV",$G:$S,5,FALSE))</f>
        <v>0</v>
      </c>
    </row>
    <row r="12" spans="1:54" ht="12" customHeight="1" x14ac:dyDescent="0.15">
      <c r="A12" s="5">
        <f t="shared" si="0"/>
        <v>0</v>
      </c>
      <c r="B12" s="5">
        <f t="shared" si="1"/>
        <v>0</v>
      </c>
      <c r="C12" s="14">
        <f t="shared" si="16"/>
        <v>66</v>
      </c>
      <c r="E12" s="56"/>
      <c r="F12" s="258">
        <f>VLOOKUP(C12,Blad1!$A:$G,7,0)</f>
        <v>223</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223</v>
      </c>
      <c r="S12" s="12">
        <f t="shared" si="4"/>
        <v>66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66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-10</v>
      </c>
      <c r="AT12" s="114">
        <f>AU12*AT$14</f>
        <v>0</v>
      </c>
      <c r="AU12" s="115">
        <f>AV12-AV11</f>
        <v>0</v>
      </c>
      <c r="AV12" s="118">
        <f>IF($U5=0,0,VLOOKUP("V",$G:$S,5,FALSE))</f>
        <v>0</v>
      </c>
    </row>
    <row r="13" spans="1:54" ht="12" customHeight="1" x14ac:dyDescent="0.15">
      <c r="A13" s="5">
        <f t="shared" si="0"/>
        <v>0</v>
      </c>
      <c r="B13" s="5">
        <f t="shared" si="1"/>
        <v>0</v>
      </c>
      <c r="C13" s="14">
        <f t="shared" si="16"/>
        <v>65</v>
      </c>
      <c r="E13" s="56"/>
      <c r="F13" s="258">
        <f>VLOOKUP(C13,Blad1!$A:$G,7,0)</f>
        <v>222</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222</v>
      </c>
      <c r="S13" s="12">
        <f t="shared" si="4"/>
        <v>65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65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64</v>
      </c>
      <c r="E14" s="56"/>
      <c r="F14" s="258">
        <f>VLOOKUP(C14,Blad1!$A:$G,7,0)</f>
        <v>221</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221</v>
      </c>
      <c r="S14" s="12">
        <f t="shared" si="4"/>
        <v>64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64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63</v>
      </c>
      <c r="F15" s="258">
        <f>VLOOKUP(C15,Blad1!$A:$G,7,0)</f>
        <v>220</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220</v>
      </c>
      <c r="S15" s="12">
        <f t="shared" si="4"/>
        <v>63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63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62</v>
      </c>
      <c r="E16" s="56"/>
      <c r="F16" s="258">
        <f>VLOOKUP(C16,Blad1!$A:$G,7,0)</f>
        <v>219</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219</v>
      </c>
      <c r="S16" s="12">
        <f t="shared" si="4"/>
        <v>62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62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61</v>
      </c>
      <c r="F17" s="258">
        <f>VLOOKUP(C17,Blad1!$A:$G,7,0)</f>
        <v>218</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218</v>
      </c>
      <c r="S17" s="12">
        <f t="shared" si="4"/>
        <v>61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61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29</v>
      </c>
      <c r="BA17" s="32" t="s">
        <v>19</v>
      </c>
      <c r="BB17" s="33" t="s">
        <v>20</v>
      </c>
    </row>
    <row r="18" spans="1:55" ht="12" customHeight="1" thickBot="1" x14ac:dyDescent="0.2">
      <c r="A18" s="5">
        <f t="shared" si="0"/>
        <v>0</v>
      </c>
      <c r="B18" s="5">
        <f t="shared" si="1"/>
        <v>0</v>
      </c>
      <c r="C18" s="14">
        <f t="shared" si="16"/>
        <v>60</v>
      </c>
      <c r="E18" s="56"/>
      <c r="F18" s="258">
        <f>VLOOKUP(C18,Blad1!$A:$G,7,0)</f>
        <v>217</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217</v>
      </c>
      <c r="S18" s="12">
        <f t="shared" si="4"/>
        <v>60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60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59</v>
      </c>
      <c r="F19" s="258">
        <f>VLOOKUP(C19,Blad1!$A:$G,7,0)</f>
        <v>216</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216</v>
      </c>
      <c r="S19" s="12">
        <f t="shared" si="4"/>
        <v>59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59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58</v>
      </c>
      <c r="F20" s="258">
        <f>VLOOKUP(C20,Blad1!$A:$G,7,0)</f>
        <v>215</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215</v>
      </c>
      <c r="S20" s="12">
        <f t="shared" si="4"/>
        <v>58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58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57</v>
      </c>
      <c r="E21" s="56"/>
      <c r="F21" s="258">
        <f>VLOOKUP(C21,Blad1!$A:$G,7,0)</f>
        <v>214</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214</v>
      </c>
      <c r="S21" s="12">
        <f t="shared" si="4"/>
        <v>57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57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20</v>
      </c>
      <c r="C22" s="14">
        <f t="shared" si="16"/>
        <v>56</v>
      </c>
      <c r="E22" s="56"/>
      <c r="F22" s="258">
        <f>VLOOKUP(C22,Blad1!$A:$G,7,0)</f>
        <v>213</v>
      </c>
      <c r="G22" s="65" t="str">
        <f t="shared" si="17"/>
        <v>I</v>
      </c>
      <c r="H22" s="4">
        <f>IF(G22="I",$K22,IF(G22="II",$K22-SUM(H$8:H21),IF(G22="III",$K22-SUM(H$8:H21),IF(G22="IV",$K22-SUM(H$8:H21),IF(G22="V",1-SUM(H$8:H21)," ")))))</f>
        <v>0</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213</v>
      </c>
      <c r="S22" s="12">
        <f t="shared" si="4"/>
        <v>56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56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25</v>
      </c>
      <c r="B23" s="5">
        <f t="shared" si="1"/>
        <v>0</v>
      </c>
      <c r="C23" s="14">
        <f t="shared" si="16"/>
        <v>55</v>
      </c>
      <c r="E23" s="56"/>
      <c r="F23" s="258">
        <f>VLOOKUP(C23,Blad1!$A:$G,7,0)</f>
        <v>212</v>
      </c>
      <c r="G23" s="65" t="str">
        <f t="shared" si="17"/>
        <v/>
      </c>
      <c r="H23" s="4" t="str">
        <f>IF(G23="I",$K23,IF(G23="II",$K23-SUM(H$8:H22),IF(G23="III",$K23-SUM(H$8:H22),IF(G23="IV",$K23-SUM(H$8:H22),IF(G23="V",1-SUM(H$8:H22)," ")))))</f>
        <v xml:space="preserve"> </v>
      </c>
      <c r="I23" s="66" t="str">
        <f t="shared" si="18"/>
        <v>A</v>
      </c>
      <c r="J23" s="43">
        <f>IF(I23="A",$K23,IF(I23="B",$K23-SUM(J$8:J22),IF(I23="C",$K23-SUM(J$8:J22),IF(I23="D",$K23-SUM(J$8:J22),IF(I23="E",1-SUM(J$8:J22)," ")))))</f>
        <v>0</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212</v>
      </c>
      <c r="S23" s="12">
        <f t="shared" si="4"/>
        <v>55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55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54</v>
      </c>
      <c r="F24" s="258">
        <f>VLOOKUP(C24,Blad1!$A:$G,7,0)</f>
        <v>211</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211</v>
      </c>
      <c r="S24" s="12">
        <f t="shared" si="4"/>
        <v>54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54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53</v>
      </c>
      <c r="E25" s="56"/>
      <c r="F25" s="258">
        <f>VLOOKUP(C25,Blad1!$A:$G,7,0)</f>
        <v>210</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210</v>
      </c>
      <c r="S25" s="12">
        <f t="shared" si="4"/>
        <v>53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53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52</v>
      </c>
      <c r="F26" s="258">
        <f>VLOOKUP(C26,Blad1!$A:$G,7,0)</f>
        <v>208</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208</v>
      </c>
      <c r="S26" s="12">
        <f t="shared" si="4"/>
        <v>52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52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51</v>
      </c>
      <c r="F27" s="258">
        <f>VLOOKUP(C27,Blad1!$A:$G,7,0)</f>
        <v>207</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207</v>
      </c>
      <c r="S27" s="12">
        <f t="shared" si="4"/>
        <v>51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51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0</v>
      </c>
      <c r="C28" s="14">
        <f t="shared" si="16"/>
        <v>50</v>
      </c>
      <c r="F28" s="258">
        <f>VLOOKUP(C28,Blad1!$A:$G,7,0)</f>
        <v>206</v>
      </c>
      <c r="G28" s="65" t="str">
        <f t="shared" si="17"/>
        <v/>
      </c>
      <c r="H28" s="4" t="str">
        <f>IF(G28="I",$K28,IF(G28="II",$K28-SUM(H$8:H27),IF(G28="III",$K28-SUM(H$8:H27),IF(G28="IV",$K28-SUM(H$8:H27),IF(G28="V",1-SUM(H$8:H27)," ")))))</f>
        <v xml:space="preserve"> </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206</v>
      </c>
      <c r="S28" s="12">
        <f t="shared" si="4"/>
        <v>50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50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49</v>
      </c>
      <c r="F29" s="258">
        <f>VLOOKUP(C29,Blad1!$A:$G,7,0)</f>
        <v>205</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205</v>
      </c>
      <c r="S29" s="12">
        <f t="shared" si="4"/>
        <v>49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49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20</v>
      </c>
      <c r="C30" s="14">
        <f t="shared" si="16"/>
        <v>48</v>
      </c>
      <c r="E30" s="56"/>
      <c r="F30" s="258">
        <f>VLOOKUP(C30,Blad1!$A:$G,7,0)</f>
        <v>204</v>
      </c>
      <c r="G30" s="65" t="str">
        <f t="shared" si="17"/>
        <v>II</v>
      </c>
      <c r="H30" s="4">
        <f>IF(G30="I",$K30,IF(G30="II",$K30-SUM(H$8:H29),IF(G30="III",$K30-SUM(H$8:H29),IF(G30="IV",$K30-SUM(H$8:H29),IF(G30="V",1-SUM(H$8:H29)," ")))))</f>
        <v>0</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204</v>
      </c>
      <c r="S30" s="12">
        <f t="shared" si="4"/>
        <v>48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48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47</v>
      </c>
      <c r="F31" s="258">
        <f>VLOOKUP(C31,Blad1!$A:$G,7,0)</f>
        <v>203</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203</v>
      </c>
      <c r="S31" s="12">
        <f t="shared" si="4"/>
        <v>47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47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46</v>
      </c>
      <c r="F32" s="258">
        <f>VLOOKUP(C32,Blad1!$A:$G,7,0)</f>
        <v>201</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201</v>
      </c>
      <c r="S32" s="12">
        <f t="shared" si="4"/>
        <v>46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46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25</v>
      </c>
      <c r="B33" s="5">
        <f t="shared" si="1"/>
        <v>0</v>
      </c>
      <c r="C33" s="14">
        <f t="shared" si="16"/>
        <v>45</v>
      </c>
      <c r="F33" s="258">
        <f>VLOOKUP(C33,Blad1!$A:$G,7,0)</f>
        <v>200</v>
      </c>
      <c r="G33" s="65" t="str">
        <f t="shared" si="17"/>
        <v/>
      </c>
      <c r="H33" s="4" t="str">
        <f>IF(G33="I",$K33,IF(G33="II",$K33-SUM(H$8:H32),IF(G33="III",$K33-SUM(H$8:H32),IF(G33="IV",$K33-SUM(H$8:H32),IF(G33="V",1-SUM(H$8:H32)," ")))))</f>
        <v xml:space="preserve"> </v>
      </c>
      <c r="I33" s="66" t="str">
        <f t="shared" si="18"/>
        <v>B</v>
      </c>
      <c r="J33" s="43">
        <f>IF(I33="A",$K33,IF(I33="B",$K33-SUM(J$8:J32),IF(I33="C",$K33-SUM(J$8:J32),IF(I33="D",$K33-SUM(J$8:J32),IF(I33="E",1-SUM(J$8:J32)," ")))))</f>
        <v>0</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200</v>
      </c>
      <c r="S33" s="12">
        <f t="shared" si="4"/>
        <v>45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45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8" t="e">
        <f>VLOOKUP(AQ32,L8:Q275,6,FALSE)</f>
        <v>#N/A</v>
      </c>
      <c r="AR33" s="269"/>
      <c r="AS33" s="269"/>
      <c r="AT33" s="269"/>
      <c r="AU33" s="269"/>
      <c r="AV33" s="269"/>
      <c r="AW33" s="269"/>
      <c r="AX33" s="269"/>
      <c r="AY33" s="269"/>
      <c r="AZ33" s="269"/>
      <c r="BA33" s="269"/>
      <c r="BB33" s="270"/>
    </row>
    <row r="34" spans="1:54" ht="12" customHeight="1" x14ac:dyDescent="0.15">
      <c r="A34" s="5">
        <f t="shared" si="0"/>
        <v>0</v>
      </c>
      <c r="B34" s="5">
        <f t="shared" si="1"/>
        <v>0</v>
      </c>
      <c r="C34" s="14">
        <f t="shared" si="16"/>
        <v>44</v>
      </c>
      <c r="F34" s="258">
        <f>VLOOKUP(C34,Blad1!$A:$G,7,0)</f>
        <v>198.18181818181819</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198.18181818181819</v>
      </c>
      <c r="S34" s="12">
        <f t="shared" si="4"/>
        <v>44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44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43</v>
      </c>
      <c r="F35" s="258">
        <f>VLOOKUP(C35,Blad1!$A:$G,7,0)</f>
        <v>197.27272727272728</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197.27272727272728</v>
      </c>
      <c r="S35" s="12">
        <f t="shared" si="4"/>
        <v>43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43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1" t="e">
        <f>VLOOKUP(AQ34,L8:Q275,6,FALSE)</f>
        <v>#N/A</v>
      </c>
      <c r="AR35" s="272"/>
      <c r="AS35" s="272"/>
      <c r="AT35" s="272"/>
      <c r="AU35" s="272"/>
      <c r="AV35" s="272"/>
      <c r="AW35" s="272"/>
      <c r="AX35" s="272"/>
      <c r="AY35" s="272"/>
      <c r="AZ35" s="272"/>
      <c r="BA35" s="272"/>
      <c r="BB35" s="273"/>
    </row>
    <row r="36" spans="1:54" ht="12" customHeight="1" x14ac:dyDescent="0.15">
      <c r="A36" s="5">
        <f t="shared" si="0"/>
        <v>0</v>
      </c>
      <c r="B36" s="5">
        <f t="shared" si="1"/>
        <v>20</v>
      </c>
      <c r="C36" s="14">
        <f t="shared" si="16"/>
        <v>42</v>
      </c>
      <c r="F36" s="258">
        <f>VLOOKUP(C36,Blad1!$A:$G,7,0)</f>
        <v>196.36363636363637</v>
      </c>
      <c r="G36" s="65" t="str">
        <f t="shared" si="17"/>
        <v>III</v>
      </c>
      <c r="H36" s="4">
        <f>IF(G36="I",$K36,IF(G36="II",$K36-SUM(H$8:H35),IF(G36="III",$K36-SUM(H$8:H35),IF(G36="IV",$K36-SUM(H$8:H35),IF(G36="V",1-SUM(H$8:H35)," ")))))</f>
        <v>0</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196.36363636363637</v>
      </c>
      <c r="S36" s="12">
        <f t="shared" si="4"/>
        <v>42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42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41</v>
      </c>
      <c r="F37" s="258">
        <f>VLOOKUP(C37,Blad1!$A:$G,7,0)</f>
        <v>195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195</v>
      </c>
      <c r="S37" s="12">
        <f t="shared" si="4"/>
        <v>41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41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2" t="e">
        <f>VLOOKUP(AQ36,L8:T275,6,FALSE)</f>
        <v>#N/A</v>
      </c>
      <c r="AR37" s="263"/>
      <c r="AS37" s="263"/>
      <c r="AT37" s="263"/>
      <c r="AU37" s="263"/>
      <c r="AV37" s="263"/>
      <c r="AW37" s="263"/>
      <c r="AX37" s="263"/>
      <c r="AY37" s="263"/>
      <c r="AZ37" s="263"/>
      <c r="BA37" s="263"/>
      <c r="BB37" s="264"/>
    </row>
    <row r="38" spans="1:54" ht="12" customHeight="1" thickTop="1" x14ac:dyDescent="0.15">
      <c r="A38" s="5">
        <f t="shared" si="0"/>
        <v>0</v>
      </c>
      <c r="B38" s="5">
        <f t="shared" si="1"/>
        <v>0</v>
      </c>
      <c r="C38" s="14">
        <f t="shared" si="16"/>
        <v>40</v>
      </c>
      <c r="F38" s="258">
        <f>VLOOKUP(C38,Blad1!$A:$G,7,0)</f>
        <v>194</v>
      </c>
      <c r="G38" s="65" t="str">
        <f t="shared" si="17"/>
        <v/>
      </c>
      <c r="H38" s="4" t="str">
        <f>IF(G38="I",$K38,IF(G38="II",$K38-SUM(H$8:H37),IF(G38="III",$K38-SUM(H$8:H37),IF(G38="IV",$K38-SUM(H$8:H37),IF(G38="V",1-SUM(H$8:H37)," ")))))</f>
        <v xml:space="preserve"> </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194</v>
      </c>
      <c r="S38" s="12">
        <f t="shared" si="4"/>
        <v>40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40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39</v>
      </c>
      <c r="F39" s="258">
        <f>VLOOKUP(C39,Blad1!$A:$G,7,0)</f>
        <v>193</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193</v>
      </c>
      <c r="S39" s="12">
        <f t="shared" si="4"/>
        <v>39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39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38</v>
      </c>
      <c r="F40" s="258">
        <f>VLOOKUP(C40,Blad1!$A:$G,7,0)</f>
        <v>192</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192</v>
      </c>
      <c r="S40" s="12">
        <f t="shared" si="4"/>
        <v>38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38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37</v>
      </c>
      <c r="F41" s="258">
        <f>VLOOKUP(C41,Blad1!$A:$G,7,0)</f>
        <v>190</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190</v>
      </c>
      <c r="S41" s="12">
        <f t="shared" si="4"/>
        <v>37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37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36</v>
      </c>
      <c r="F42" s="258">
        <f>VLOOKUP(C42,Blad1!$A:$G,7,0)</f>
        <v>189</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189</v>
      </c>
      <c r="S42" s="12">
        <f t="shared" si="4"/>
        <v>36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36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25</v>
      </c>
      <c r="B43" s="5">
        <f t="shared" si="1"/>
        <v>0</v>
      </c>
      <c r="C43" s="14">
        <f t="shared" si="16"/>
        <v>35</v>
      </c>
      <c r="F43" s="258">
        <f>VLOOKUP(C43,Blad1!$A:$G,7,0)</f>
        <v>188</v>
      </c>
      <c r="G43" s="65" t="str">
        <f t="shared" si="17"/>
        <v/>
      </c>
      <c r="I43" s="66" t="str">
        <f t="shared" si="18"/>
        <v>C</v>
      </c>
      <c r="J43" s="43">
        <f>IF(I43="A",$K43,IF(I43="B",$K43-SUM(J$8:J42),IF(I43="C",$K43-SUM(J$8:J42),IF(I43="D",$K43-SUM(J$8:J42),IF(I43="E",1-SUM(J$8:J42)," ")))))</f>
        <v>0</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188</v>
      </c>
      <c r="S43" s="12">
        <f t="shared" si="4"/>
        <v>35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35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20</v>
      </c>
      <c r="C44" s="14">
        <f t="shared" si="16"/>
        <v>34</v>
      </c>
      <c r="F44" s="258">
        <f>VLOOKUP(C44,Blad1!$A:$G,7,0)</f>
        <v>187</v>
      </c>
      <c r="G44" s="65" t="str">
        <f t="shared" si="17"/>
        <v>IV</v>
      </c>
      <c r="H44" s="4">
        <f>IF(G44="I",$K44,IF(G44="II",$K44-SUM(H$8:H43),IF(G44="III",$K44-SUM(H$8:H43),IF(G44="IV",$K44-SUM(H$8:H43),IF(G44="V",1-SUM(H$8:H43)," ")))))</f>
        <v>0</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187</v>
      </c>
      <c r="S44" s="12">
        <f t="shared" si="4"/>
        <v>34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34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33</v>
      </c>
      <c r="F45" s="258">
        <f>VLOOKUP(C45,Blad1!$A:$G,7,0)</f>
        <v>186</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186</v>
      </c>
      <c r="S45" s="12">
        <f t="shared" si="4"/>
        <v>33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33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32</v>
      </c>
      <c r="F46" s="258">
        <f>VLOOKUP(C46,Blad1!$A:$G,7,0)</f>
        <v>185</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185</v>
      </c>
      <c r="S46" s="12">
        <f t="shared" si="4"/>
        <v>32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32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31</v>
      </c>
      <c r="F47" s="258">
        <f>VLOOKUP(C47,Blad1!$A:$G,7,0)</f>
        <v>184</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184</v>
      </c>
      <c r="S47" s="12">
        <f t="shared" si="4"/>
        <v>31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31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30</v>
      </c>
      <c r="F48" s="258">
        <f>VLOOKUP(C48,Blad1!$A:$G,7,0)</f>
        <v>183</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183</v>
      </c>
      <c r="S48" s="12">
        <f t="shared" si="4"/>
        <v>30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30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0</v>
      </c>
      <c r="C49" s="14">
        <f t="shared" si="16"/>
        <v>29</v>
      </c>
      <c r="F49" s="258">
        <f>VLOOKUP(C49,Blad1!$A:$G,7,0)</f>
        <v>182</v>
      </c>
      <c r="G49" s="65" t="str">
        <f t="shared" si="17"/>
        <v/>
      </c>
      <c r="H49" s="4" t="str">
        <f>IF(G49="I",$K49,IF(G49="II",$K49-SUM(H$8:H48),IF(G49="III",$K49-SUM(H$8:H48),IF(G49="IV",$K49-SUM(H$8:H48),IF(G49="V",1-SUM(H$8:H48)," ")))))</f>
        <v xml:space="preserve"> </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182</v>
      </c>
      <c r="S49" s="12">
        <f t="shared" si="4"/>
        <v>29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29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28</v>
      </c>
      <c r="F50" s="258">
        <f>VLOOKUP(C50,Blad1!$A:$G,7,0)</f>
        <v>181</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181</v>
      </c>
      <c r="S50" s="12">
        <f t="shared" si="4"/>
        <v>28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28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27</v>
      </c>
      <c r="F51" s="258">
        <f>VLOOKUP(C51,Blad1!$A:$G,7,0)</f>
        <v>180</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180</v>
      </c>
      <c r="S51" s="12">
        <f t="shared" si="4"/>
        <v>27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27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15</v>
      </c>
      <c r="B52" s="5">
        <f t="shared" si="1"/>
        <v>0</v>
      </c>
      <c r="C52" s="14">
        <f t="shared" si="16"/>
        <v>26</v>
      </c>
      <c r="F52" s="258">
        <f>VLOOKUP(C52,Blad1!$A:$G,7,0)</f>
        <v>179</v>
      </c>
      <c r="G52" s="65" t="str">
        <f t="shared" si="17"/>
        <v/>
      </c>
      <c r="H52" s="4" t="str">
        <f>IF(G52="I",$K52,IF(G52="II",$K52-SUM(H$8:H51),IF(G52="III",$K52-SUM(H$8:H51),IF(G52="IV",$K52-SUM(H$8:H51),IF(G52="V",1-SUM(H$8:H51)," ")))))</f>
        <v xml:space="preserve"> </v>
      </c>
      <c r="I52" s="66" t="str">
        <f t="shared" si="18"/>
        <v>D</v>
      </c>
      <c r="J52" s="43">
        <f>IF(I52="A",$K52,IF(I52="B",$K52-SUM(J$8:J51),IF(I52="C",$K52-SUM(J$8:J51),IF(I52="D",$K52-SUM(J$8:J51),IF(I52="E",1-SUM(J$8:J51)," ")))))</f>
        <v>0</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179</v>
      </c>
      <c r="S52" s="12">
        <f t="shared" si="4"/>
        <v>26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26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25</v>
      </c>
      <c r="F53" s="258">
        <f>VLOOKUP(C53,Blad1!$A:$G,7,0)</f>
        <v>178</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178</v>
      </c>
      <c r="S53" s="12">
        <f t="shared" si="4"/>
        <v>25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25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0</v>
      </c>
      <c r="B54" s="5">
        <f t="shared" si="1"/>
        <v>0</v>
      </c>
      <c r="C54" s="14">
        <f t="shared" si="16"/>
        <v>24</v>
      </c>
      <c r="F54" s="258">
        <f>VLOOKUP(C54,Blad1!$A:$G,7,0)</f>
        <v>177</v>
      </c>
      <c r="G54" s="65" t="str">
        <f t="shared" si="17"/>
        <v/>
      </c>
      <c r="H54" s="4" t="str">
        <f>IF(G54="I",$K54,IF(G54="II",$K54-SUM(H$8:H53),IF(G54="III",$K54-SUM(H$8:H53),IF(G54="IV",$K54-SUM(H$8:H53),IF(G54="V",1-SUM(H$8:H53)," ")))))</f>
        <v xml:space="preserve"> </v>
      </c>
      <c r="I54" s="66" t="str">
        <f t="shared" si="18"/>
        <v/>
      </c>
      <c r="J54" s="43" t="str">
        <f>IF(I54="A",$K54,IF(I54="B",$K54-SUM(J$8:J53),IF(I54="C",$K54-SUM(J$8:J53),IF(I54="D",$K54-SUM(J$8:J53),IF(I54="E",1-SUM(J$8:J53)," ")))))</f>
        <v xml:space="preserve"> </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177</v>
      </c>
      <c r="S54" s="12">
        <f t="shared" si="4"/>
        <v>24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24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23</v>
      </c>
      <c r="F55" s="258">
        <f>VLOOKUP(C55,Blad1!$A:$G,7,0)</f>
        <v>175</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175</v>
      </c>
      <c r="S55" s="12">
        <f t="shared" si="4"/>
        <v>23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23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0</v>
      </c>
      <c r="C56" s="14">
        <f t="shared" si="16"/>
        <v>22</v>
      </c>
      <c r="F56" s="258">
        <f>VLOOKUP(C56,Blad1!$A:$G,7,0)</f>
        <v>174</v>
      </c>
      <c r="G56" s="65" t="str">
        <f t="shared" si="17"/>
        <v/>
      </c>
      <c r="H56" s="4" t="str">
        <f>IF(G56="I",$K56,IF(G56="II",$K56-SUM(H$8:H55),IF(G56="III",$K56-SUM(H$8:H55),IF(G56="IV",$K56-SUM(H$8:H55),IF(G56="V",1-SUM(H$8:H55)," ")))))</f>
        <v xml:space="preserve"> </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174</v>
      </c>
      <c r="S56" s="12">
        <f t="shared" si="4"/>
        <v>22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22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21</v>
      </c>
      <c r="F57" s="258">
        <f>VLOOKUP(C57,Blad1!$A:$G,7,0)</f>
        <v>173</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173</v>
      </c>
      <c r="S57" s="12">
        <f t="shared" si="4"/>
        <v>21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21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20</v>
      </c>
      <c r="F58" s="258">
        <f>VLOOKUP(C58,Blad1!$A:$G,7,0)</f>
        <v>172</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172</v>
      </c>
      <c r="S58" s="12">
        <f t="shared" si="4"/>
        <v>20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20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19</v>
      </c>
      <c r="F59" s="258">
        <f>VLOOKUP(C59,Blad1!$A:$G,7,0)</f>
        <v>171</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171</v>
      </c>
      <c r="S59" s="12">
        <f t="shared" si="4"/>
        <v>19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19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18</v>
      </c>
      <c r="F60" s="258">
        <f>VLOOKUP(C60,Blad1!$A:$G,7,0)</f>
        <v>170</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170</v>
      </c>
      <c r="S60" s="12">
        <f t="shared" si="4"/>
        <v>18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18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17</v>
      </c>
      <c r="F61" s="258">
        <f>VLOOKUP(C61,Blad1!$A:$G,7,0)</f>
        <v>169</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169</v>
      </c>
      <c r="S61" s="12">
        <f t="shared" si="4"/>
        <v>17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17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16</v>
      </c>
      <c r="F62" s="258">
        <f>VLOOKUP(C62,Blad1!$A:$G,7,0)</f>
        <v>168</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168</v>
      </c>
      <c r="S62" s="12">
        <f t="shared" si="4"/>
        <v>16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16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0</v>
      </c>
      <c r="B63" s="5">
        <f t="shared" si="1"/>
        <v>0</v>
      </c>
      <c r="C63" s="14">
        <f t="shared" si="16"/>
        <v>15</v>
      </c>
      <c r="F63" s="258">
        <f>VLOOKUP(C63,Blad1!$A:$G,7,0)</f>
        <v>167</v>
      </c>
      <c r="G63" s="65" t="str">
        <f t="shared" si="17"/>
        <v/>
      </c>
      <c r="H63" s="4" t="str">
        <f>IF(G63="I",$K63,IF(G63="II",$K63-SUM(H$8:H62),IF(G63="III",$K63-SUM(H$8:H62),IF(G63="IV",$K63-SUM(H$8:H62),IF(G63="V",1-SUM(H$8:H62)," ")))))</f>
        <v xml:space="preserve"> </v>
      </c>
      <c r="I63" s="66" t="str">
        <f t="shared" si="18"/>
        <v/>
      </c>
      <c r="J63" s="43" t="str">
        <f>IF(I63="A",$K63,IF(I63="B",$K63-SUM(J$8:J62),IF(I63="C",$K63-SUM(J$8:J62),IF(I63="D",$K63-SUM(J$8:J62),IF(I63="E",1-SUM(J$8:J62)," ")))))</f>
        <v xml:space="preserve"> </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167</v>
      </c>
      <c r="S63" s="12">
        <f t="shared" si="4"/>
        <v>15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15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14</v>
      </c>
      <c r="F64" s="258">
        <f>VLOOKUP(C64,Blad1!$A:$G,7,0)</f>
        <v>166</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166</v>
      </c>
      <c r="S64" s="12">
        <f t="shared" si="4"/>
        <v>14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14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13</v>
      </c>
      <c r="F65" s="258">
        <f>VLOOKUP(C65,Blad1!$A:$G,7,0)</f>
        <v>165</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165</v>
      </c>
      <c r="S65" s="12">
        <f t="shared" si="4"/>
        <v>13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13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12</v>
      </c>
      <c r="F66" s="258">
        <f>VLOOKUP(C66,Blad1!$A:$G,7,0)</f>
        <v>164</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164</v>
      </c>
      <c r="S66" s="12">
        <f t="shared" si="4"/>
        <v>12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12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11</v>
      </c>
      <c r="F67" s="258">
        <f>VLOOKUP(C67,Blad1!$A:$G,7,0)</f>
        <v>163</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163</v>
      </c>
      <c r="S67" s="12">
        <f t="shared" si="4"/>
        <v>11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11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10</v>
      </c>
      <c r="F68" s="258">
        <f>VLOOKUP(C68,Blad1!$A:$G,7,0)</f>
        <v>162</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162</v>
      </c>
      <c r="S68" s="12">
        <f t="shared" si="4"/>
        <v>10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10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9</v>
      </c>
      <c r="F69" s="258">
        <f>VLOOKUP(C69,Blad1!$A:$G,7,0)</f>
        <v>161</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161</v>
      </c>
      <c r="S69" s="12">
        <f t="shared" si="4"/>
        <v>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8</v>
      </c>
      <c r="F70" s="258">
        <f>VLOOKUP(C70,Blad1!$A:$G,7,0)</f>
        <v>160</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160</v>
      </c>
      <c r="S70" s="12">
        <f t="shared" si="4"/>
        <v>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7</v>
      </c>
      <c r="F71" s="258">
        <f>VLOOKUP(C71,Blad1!$A:$G,7,0)</f>
        <v>159</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159</v>
      </c>
      <c r="S71" s="12">
        <f t="shared" si="4"/>
        <v>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6</v>
      </c>
      <c r="F72" s="258">
        <f>VLOOKUP(C72,Blad1!$A:$G,7,0)</f>
        <v>158</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158</v>
      </c>
      <c r="S72" s="12">
        <f t="shared" ref="S72:S135" si="28">C72</f>
        <v>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5</v>
      </c>
      <c r="F73" s="258">
        <f>VLOOKUP(C73,Blad1!$A:$G,7,0)</f>
        <v>157</v>
      </c>
      <c r="G73" s="65" t="str">
        <f t="shared" ref="G73:G122" si="41">IF(C73=56,"I",IF(C73=48,"II",IF(C73=42,"III",IF(C73=34,"IV",IF(C73=-10,"V","")))))</f>
        <v/>
      </c>
      <c r="H73" s="4" t="str">
        <f>IF(G73="I",$K73,IF(G73="II",$K73-SUM(H$8:H72),IF(G73="III",$K73-SUM(H$8:H72),IF(G73="IV",$K73-SUM(H$8:H72),IF(G73="V",1-SUM(H$8:H72)," ")))))</f>
        <v xml:space="preserve"> </v>
      </c>
      <c r="I73" s="66" t="str">
        <f t="shared" ref="I73:I108" si="42">IF(C73=55,"A",IF(C73=45,"B",IF(C73=35,"C",IF(C73=26,"D",IF(C73=-10,"E","")))))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157</v>
      </c>
      <c r="S73" s="12">
        <f t="shared" si="28"/>
        <v>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4</v>
      </c>
      <c r="F74" s="258">
        <f>VLOOKUP(C74,Blad1!$A:$G,7,0)</f>
        <v>156</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156</v>
      </c>
      <c r="S74" s="12">
        <f t="shared" si="28"/>
        <v>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3</v>
      </c>
      <c r="F75" s="258">
        <f>VLOOKUP(C75,Blad1!$A:$G,7,0)</f>
        <v>155</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155</v>
      </c>
      <c r="S75" s="12">
        <f t="shared" si="28"/>
        <v>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v>
      </c>
      <c r="F76" s="258">
        <f>VLOOKUP(C76,Blad1!$A:$G,7,0)</f>
        <v>154</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154</v>
      </c>
      <c r="S76" s="12">
        <f t="shared" si="28"/>
        <v>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1</v>
      </c>
      <c r="F77" s="258">
        <f>VLOOKUP(C77,Blad1!$A:$G,7,0)</f>
        <v>153</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153</v>
      </c>
      <c r="S77" s="12">
        <f t="shared" si="28"/>
        <v>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0</v>
      </c>
      <c r="F78" s="258">
        <f>VLOOKUP(C78,Blad1!$A:$G,7,0)</f>
        <v>152</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152</v>
      </c>
      <c r="S78" s="12">
        <f t="shared" si="28"/>
        <v>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v>
      </c>
      <c r="F79" s="258">
        <f>VLOOKUP(C79,Blad1!$A:$G,7,0)</f>
        <v>151</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151</v>
      </c>
      <c r="S79" s="12">
        <f t="shared" si="28"/>
        <v>-1</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-2</v>
      </c>
      <c r="F80" s="258">
        <f>VLOOKUP(C80,Blad1!$A:$G,7,0)</f>
        <v>150</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150</v>
      </c>
      <c r="S80" s="12">
        <f t="shared" si="28"/>
        <v>-2</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-2</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-3</v>
      </c>
      <c r="F81" s="258">
        <f>VLOOKUP(C81,Blad1!$A:$G,7,0)</f>
        <v>149</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149</v>
      </c>
      <c r="S81" s="12">
        <f t="shared" si="28"/>
        <v>-3</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-3</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-4</v>
      </c>
      <c r="F82" s="258">
        <f>VLOOKUP(C82,Blad1!$A:$G,7,0)</f>
        <v>148</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148</v>
      </c>
      <c r="S82" s="12">
        <f t="shared" si="28"/>
        <v>-4</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-4</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-5</v>
      </c>
      <c r="F83" s="258">
        <f>VLOOKUP(C83,Blad1!$A:$G,7,0)</f>
        <v>147</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147</v>
      </c>
      <c r="S83" s="12">
        <f t="shared" si="28"/>
        <v>-5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-6</v>
      </c>
      <c r="F84" s="258">
        <f>VLOOKUP(C84,Blad1!$A:$G,7,0)</f>
        <v>146</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146</v>
      </c>
      <c r="S84" s="12">
        <f t="shared" si="28"/>
        <v>-6</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-6</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-7</v>
      </c>
      <c r="F85" s="258">
        <f>VLOOKUP(C85,Blad1!$A:$G,7,0)</f>
        <v>145</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145</v>
      </c>
      <c r="S85" s="12">
        <f t="shared" si="28"/>
        <v>-7</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-7</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-8</v>
      </c>
      <c r="F86" s="258">
        <f>VLOOKUP(C86,Blad1!$A:$G,7,0)</f>
        <v>144</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144</v>
      </c>
      <c r="S86" s="12">
        <f t="shared" si="28"/>
        <v>-8</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-8</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-9</v>
      </c>
      <c r="F87" s="258">
        <f>VLOOKUP(C87,Blad1!$A:$G,7,0)</f>
        <v>143</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143</v>
      </c>
      <c r="S87" s="12">
        <f t="shared" si="28"/>
        <v>-9</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-9</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10</v>
      </c>
      <c r="B88" s="5">
        <f t="shared" si="25"/>
        <v>20</v>
      </c>
      <c r="C88" s="14">
        <f t="shared" si="40"/>
        <v>-10</v>
      </c>
      <c r="F88" s="258">
        <f>VLOOKUP(C88,Blad1!$A:$G,7,0)</f>
        <v>142</v>
      </c>
      <c r="G88" s="65" t="str">
        <f t="shared" si="41"/>
        <v>V</v>
      </c>
      <c r="H88" s="4">
        <f>IF(G88="I",$K88,IF(G88="II",$K88-SUM(H$8:H87),IF(G88="III",$K88-SUM(H$8:H87),IF(G88="IV",$K88-SUM(H$8:H87),IF(G88="V",1-SUM(H$8:H87)," ")))))</f>
        <v>1</v>
      </c>
      <c r="I88" s="66" t="str">
        <f t="shared" si="42"/>
        <v>E</v>
      </c>
      <c r="J88" s="43">
        <f>IF(I88="A",$K88,IF(I88="B",$K88-SUM(J$8:J87),IF(I88="C",$K88-SUM(J$8:J87),IF(I88="D",$K88-SUM(J$8:J87),IF(I88="E",1-SUM(J$8:J87)," ")))))</f>
        <v>1</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142</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-11</v>
      </c>
      <c r="F89" s="258">
        <f>VLOOKUP(C89,Blad1!$A:$G,7,0)</f>
        <v>141</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141</v>
      </c>
      <c r="S89" s="12">
        <f t="shared" si="28"/>
        <v>-11</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-11</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-12</v>
      </c>
      <c r="F90" s="258">
        <f>VLOOKUP(C90,Blad1!$A:$G,7,0)</f>
        <v>140</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140</v>
      </c>
      <c r="S90" s="12">
        <f t="shared" si="28"/>
        <v>-12</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-12</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-13</v>
      </c>
      <c r="F91" s="258">
        <f>VLOOKUP(C91,Blad1!$A:$G,7,0)</f>
        <v>139</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139</v>
      </c>
      <c r="S91" s="12">
        <f t="shared" si="28"/>
        <v>-13</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-13</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-14</v>
      </c>
      <c r="F92" s="258">
        <f>VLOOKUP(C92,Blad1!$A:$G,7,0)</f>
        <v>138</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138</v>
      </c>
      <c r="S92" s="12">
        <f t="shared" si="28"/>
        <v>-14</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-14</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-15</v>
      </c>
      <c r="F93" s="258">
        <f>VLOOKUP(C93,Blad1!$A:$G,7,0)</f>
        <v>137</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137</v>
      </c>
      <c r="S93" s="12">
        <f t="shared" si="28"/>
        <v>-15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-15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-16</v>
      </c>
      <c r="F94" s="258">
        <f>VLOOKUP(C94,Blad1!$A:$G,7,0)</f>
        <v>136</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136</v>
      </c>
      <c r="S94" s="12">
        <f t="shared" si="28"/>
        <v>-16</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-16</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-17</v>
      </c>
      <c r="F95" s="258">
        <f>VLOOKUP(C95,Blad1!$A:$G,7,0)</f>
        <v>135</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135</v>
      </c>
      <c r="S95" s="12">
        <f t="shared" si="28"/>
        <v>-17</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-17</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-18</v>
      </c>
      <c r="F96" s="258">
        <f>VLOOKUP(C96,Blad1!$A:$G,7,0)</f>
        <v>134</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134</v>
      </c>
      <c r="S96" s="12">
        <f t="shared" si="28"/>
        <v>-18</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-18</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-19</v>
      </c>
      <c r="F97" s="258">
        <f>VLOOKUP(C97,Blad1!$A:$G,7,0)</f>
        <v>133</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133</v>
      </c>
      <c r="S97" s="12">
        <f t="shared" si="28"/>
        <v>-19</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-19</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-20</v>
      </c>
      <c r="F98" s="258">
        <f>VLOOKUP(C98,Blad1!$A:$G,7,0)</f>
        <v>132</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132</v>
      </c>
      <c r="S98" s="12">
        <f t="shared" si="28"/>
        <v>-20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-20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-21</v>
      </c>
      <c r="F99" s="258">
        <f>VLOOKUP(C99,Blad1!$A:$G,7,0)</f>
        <v>131</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131</v>
      </c>
      <c r="S99" s="12">
        <f t="shared" si="28"/>
        <v>-21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-21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-22</v>
      </c>
      <c r="F100" s="120">
        <f>VLOOKUP(C100,Blad1!$A:$G,7,0)</f>
        <v>130</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130</v>
      </c>
      <c r="S100" s="12">
        <f t="shared" si="28"/>
        <v>-22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-23</v>
      </c>
      <c r="F101" s="120">
        <f>VLOOKUP(C101,Blad1!$A:$G,7,0)</f>
        <v>129</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129</v>
      </c>
      <c r="S101" s="12">
        <f t="shared" si="28"/>
        <v>-23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-23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-24</v>
      </c>
      <c r="F102" s="120">
        <f>VLOOKUP(C102,Blad1!$A:$G,7,0)</f>
        <v>128</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128</v>
      </c>
      <c r="S102" s="12">
        <f t="shared" si="28"/>
        <v>-24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-24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-25</v>
      </c>
      <c r="F103" s="120">
        <f>VLOOKUP(C103,Blad1!$A:$G,7,0)</f>
        <v>127</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127</v>
      </c>
      <c r="S103" s="12">
        <f t="shared" si="28"/>
        <v>-25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-25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-26</v>
      </c>
      <c r="F104" s="120">
        <f>VLOOKUP(C104,Blad1!$A:$G,7,0)</f>
        <v>126</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126</v>
      </c>
      <c r="S104" s="12">
        <f t="shared" si="28"/>
        <v>-26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-26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-27</v>
      </c>
      <c r="F105" s="120">
        <f>VLOOKUP(C105,Blad1!$A:$G,7,0)</f>
        <v>125</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125</v>
      </c>
      <c r="S105" s="12">
        <f t="shared" si="28"/>
        <v>-27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-27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-28</v>
      </c>
      <c r="F106" s="120">
        <f>VLOOKUP(C106,Blad1!$A:$G,7,0)</f>
        <v>124</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124</v>
      </c>
      <c r="S106" s="12">
        <f t="shared" si="28"/>
        <v>-28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-28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-29</v>
      </c>
      <c r="F107" s="120">
        <f>VLOOKUP(C107,Blad1!$A:$G,7,0)</f>
        <v>123</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123</v>
      </c>
      <c r="S107" s="12">
        <f t="shared" si="28"/>
        <v>-29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-29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0</v>
      </c>
      <c r="B108" s="5">
        <f t="shared" si="25"/>
        <v>0</v>
      </c>
      <c r="C108" s="14">
        <f t="shared" si="40"/>
        <v>-30</v>
      </c>
      <c r="F108" s="120">
        <f>VLOOKUP(C108,Blad1!$A:$G,7,0)</f>
        <v>122</v>
      </c>
      <c r="G108" s="65" t="str">
        <f t="shared" si="41"/>
        <v/>
      </c>
      <c r="H108" s="4" t="str">
        <f>IF(G108="I",$K108,IF(G108="II",$K108-SUM(H$8:H107),IF(G108="III",$K108-SUM(H$8:H107),IF(G108="IV",$K108-SUM(H$8:H107),IF(G108="V",1-SUM(H$8:H107)," ")))))</f>
        <v xml:space="preserve"> </v>
      </c>
      <c r="I108" s="66" t="str">
        <f t="shared" si="42"/>
        <v/>
      </c>
      <c r="J108" s="43" t="str">
        <f>IF(I108="A",$K108,IF(I108="B",$K108-SUM(J$8:J107),IF(I108="C",$K108-SUM(J$8:J107),IF(I108="D",$K108-SUM(J$8:J107),IF(I108="E",1-SUM(J$8:J107)," ")))))</f>
        <v xml:space="preserve"> </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122</v>
      </c>
      <c r="S108" s="12">
        <f t="shared" si="28"/>
        <v>-30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-30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-31</v>
      </c>
      <c r="F109" s="120">
        <f>VLOOKUP(C109,Blad1!$A:$G,7,0)</f>
        <v>121</v>
      </c>
      <c r="G109" s="65" t="str">
        <f t="shared" si="41"/>
        <v/>
      </c>
      <c r="H109" s="4" t="str">
        <f>IF(G109="I",$K109,IF(G109="II",$K109-SUM(H$8:H108),IF(G109="III",$K109-SUM(H$8:H108),IF(G109="IV",$K109-SUM(H$8:H108),IF(G109="V",1-SUM(H$8:H108)," ")))))</f>
        <v xml:space="preserve"> </v>
      </c>
      <c r="I109" s="66" t="str">
        <f t="shared" ref="I109:I125" si="45">IF(C109=43,"A",IF(C109=34,"B",IF(C109=24,"C",IF(C109=16,"D",IF(C109=-20,"E","")))))</f>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121</v>
      </c>
      <c r="S109" s="12">
        <f t="shared" si="28"/>
        <v>-31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-31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-32</v>
      </c>
      <c r="F110" s="120">
        <f>VLOOKUP(C110,Blad1!$A:$G,7,0)</f>
        <v>120</v>
      </c>
      <c r="G110" s="65" t="str">
        <f t="shared" si="41"/>
        <v/>
      </c>
      <c r="H110" s="4" t="str">
        <f>IF(G110="I",$K110,IF(G110="II",$K110-SUM(H$8:H109),IF(G110="III",$K110-SUM(H$8:H109),IF(G110="IV",$K110-SUM(H$8:H109),IF(G110="V",1-SUM(H$8:H109)," ")))))</f>
        <v xml:space="preserve"> </v>
      </c>
      <c r="I110" s="66" t="str">
        <f t="shared" si="45"/>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120</v>
      </c>
      <c r="S110" s="12">
        <f t="shared" si="28"/>
        <v>-32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-32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-33</v>
      </c>
      <c r="F111" s="120">
        <f>VLOOKUP(C111,Blad1!$A:$G,7,0)</f>
        <v>119</v>
      </c>
      <c r="G111" s="65" t="str">
        <f t="shared" si="41"/>
        <v/>
      </c>
      <c r="H111" s="4" t="str">
        <f>IF(G111="I",$K111,IF(G111="II",$K111-SUM(H$8:H110),IF(G111="III",$K111-SUM(H$8:H110),IF(G111="IV",$K111-SUM(H$8:H110),IF(G111="V",1-SUM(H$8:H110)," ")))))</f>
        <v xml:space="preserve"> </v>
      </c>
      <c r="I111" s="66" t="str">
        <f t="shared" si="45"/>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119</v>
      </c>
      <c r="S111" s="12">
        <f t="shared" si="28"/>
        <v>-33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-33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-34</v>
      </c>
      <c r="F112" s="120">
        <f>VLOOKUP(C112,Blad1!$A:$G,7,0)</f>
        <v>118</v>
      </c>
      <c r="G112" s="65" t="str">
        <f t="shared" si="41"/>
        <v/>
      </c>
      <c r="H112" s="4" t="str">
        <f>IF(G112="I",$K112,IF(G112="II",$K112-SUM(H$8:H111),IF(G112="III",$K112-SUM(H$8:H111),IF(G112="IV",$K112-SUM(H$8:H111),IF(G112="V",1-SUM(H$8:H111)," ")))))</f>
        <v xml:space="preserve"> </v>
      </c>
      <c r="I112" s="66" t="str">
        <f t="shared" si="45"/>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118</v>
      </c>
      <c r="S112" s="12">
        <f t="shared" si="28"/>
        <v>-34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-34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-35</v>
      </c>
      <c r="F113" s="120">
        <f>VLOOKUP(C113,Blad1!$A:$G,7,0)</f>
        <v>117</v>
      </c>
      <c r="G113" s="65" t="str">
        <f t="shared" si="41"/>
        <v/>
      </c>
      <c r="H113" s="4" t="str">
        <f>IF(G113="I",$K113,IF(G113="II",$K113-SUM(H$8:H112),IF(G113="III",$K113-SUM(H$8:H112),IF(G113="IV",$K113-SUM(H$8:H112),IF(G113="V",1-SUM(H$8:H112)," ")))))</f>
        <v xml:space="preserve"> </v>
      </c>
      <c r="I113" s="66" t="str">
        <f t="shared" si="45"/>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117</v>
      </c>
      <c r="S113" s="12">
        <f t="shared" si="28"/>
        <v>-35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-35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-36</v>
      </c>
      <c r="F114" s="120">
        <f>VLOOKUP(C114,Blad1!$A:$G,7,0)</f>
        <v>116</v>
      </c>
      <c r="G114" s="65" t="str">
        <f t="shared" si="41"/>
        <v/>
      </c>
      <c r="H114" s="4" t="str">
        <f>IF(G114="I",$K114,IF(G114="II",$K114-SUM(H$8:H113),IF(G114="III",$K114-SUM(H$8:H113),IF(G114="IV",$K114-SUM(H$8:H113),IF(G114="V",1-SUM(H$8:H113)," ")))))</f>
        <v xml:space="preserve"> </v>
      </c>
      <c r="I114" s="66" t="str">
        <f t="shared" si="45"/>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116</v>
      </c>
      <c r="S114" s="12">
        <f t="shared" si="28"/>
        <v>-36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-36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-37</v>
      </c>
      <c r="F115" s="120">
        <f>VLOOKUP(C115,Blad1!$A:$G,7,0)</f>
        <v>115</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115</v>
      </c>
      <c r="S115" s="12">
        <f t="shared" si="28"/>
        <v>-37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-37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-38</v>
      </c>
      <c r="F116" s="120">
        <f>VLOOKUP(C116,Blad1!$A:$G,7,0)</f>
        <v>114</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114</v>
      </c>
      <c r="S116" s="12">
        <f t="shared" si="28"/>
        <v>-38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-38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-39</v>
      </c>
      <c r="F117" s="120">
        <f>VLOOKUP(C117,Blad1!$A:$G,7,0)</f>
        <v>113</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113</v>
      </c>
      <c r="S117" s="12">
        <f t="shared" si="28"/>
        <v>-39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-39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0</v>
      </c>
      <c r="B118" s="5">
        <f t="shared" si="25"/>
        <v>0</v>
      </c>
      <c r="C118" s="14">
        <f t="shared" si="40"/>
        <v>-40</v>
      </c>
      <c r="F118" s="120">
        <f>VLOOKUP(C118,Blad1!$A:$G,7,0)</f>
        <v>112</v>
      </c>
      <c r="G118" s="65" t="str">
        <f t="shared" si="41"/>
        <v/>
      </c>
      <c r="H118" s="4" t="str">
        <f>IF(G118="I",$K118,IF(G118="II",$K118-SUM(H$8:H117),IF(G118="III",$K118-SUM(H$8:H117),IF(G118="IV",$K118-SUM(H$8:H117),IF(G118="V",1-SUM(H$8:H117)," ")))))</f>
        <v xml:space="preserve"> </v>
      </c>
      <c r="I118" s="66" t="str">
        <f t="shared" si="45"/>
        <v/>
      </c>
      <c r="J118" s="43" t="str">
        <f>IF(I118="A",$K118,IF(I118="B",$K118-SUM(J$8:J117),IF(I118="C",$K118-SUM(J$8:J117),IF(I118="D",$K118-SUM(J$8:J117),IF(I118="E",1-SUM(J$8:J117)," ")))))</f>
        <v xml:space="preserve"> </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112</v>
      </c>
      <c r="S118" s="12">
        <f t="shared" si="28"/>
        <v>-40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-40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-41</v>
      </c>
      <c r="F119" s="120">
        <f>VLOOKUP(C119,Blad1!$A:$G,7,0)</f>
        <v>111</v>
      </c>
      <c r="G119" s="65" t="str">
        <f t="shared" si="41"/>
        <v/>
      </c>
      <c r="H119" s="4" t="str">
        <f>IF(G119="I",$K119,IF(G119="II",$K119-SUM(H$8:H118),IF(G119="III",$K119-SUM(H$8:H118),IF(G119="IV",$K119-SUM(H$8:H118),IF(G119="V",1-SUM(H$8:H118)," ")))))</f>
        <v xml:space="preserve"> </v>
      </c>
      <c r="I119" s="66" t="str">
        <f t="shared" si="45"/>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111</v>
      </c>
      <c r="S119" s="12">
        <f t="shared" si="28"/>
        <v>-41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-41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-42</v>
      </c>
      <c r="F120" s="120">
        <f>VLOOKUP(C120,Blad1!$A:$G,7,0)</f>
        <v>110</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110</v>
      </c>
      <c r="S120" s="12">
        <f t="shared" si="28"/>
        <v>-42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-42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-43</v>
      </c>
      <c r="F121" s="120">
        <f>VLOOKUP(C121,Blad1!$A:$C,3,0)</f>
        <v>138</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138</v>
      </c>
      <c r="S121" s="12">
        <f t="shared" si="28"/>
        <v>-43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-43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-44</v>
      </c>
      <c r="F122" s="120">
        <f>VLOOKUP(C122,Blad1!$A:$C,3,0)</f>
        <v>137</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137</v>
      </c>
      <c r="S122" s="12">
        <f t="shared" si="28"/>
        <v>-44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-44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-45</v>
      </c>
      <c r="F123" s="120">
        <f>VLOOKUP(C123,Blad1!$A:$C,3,0)</f>
        <v>136</v>
      </c>
      <c r="G123" s="65" t="str">
        <f t="shared" ref="G123" si="46">IF(C123=45,"I",IF(C123=38,"II",IF(C123=31,"III",IF(C123=21,"IV",IF(C123=-20,"V","")))))</f>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136</v>
      </c>
      <c r="S123" s="12">
        <f t="shared" si="28"/>
        <v>-45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-45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-46</v>
      </c>
      <c r="F124" s="120">
        <f>VLOOKUP(C124,Blad1!$A:$C,3,0)</f>
        <v>135</v>
      </c>
      <c r="G124" s="65" t="str">
        <f t="shared" ref="G124:G125" si="47">IF(C124=45,"I",IF(C124=38,"II",IF(C124=31,"III",IF(C124=-21,"IV",IF(C124=-20,"V","")))))</f>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135</v>
      </c>
      <c r="S124" s="12">
        <f t="shared" si="28"/>
        <v>-46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-46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-47</v>
      </c>
      <c r="F125" s="120">
        <f>VLOOKUP(C125,Blad1!$A:$C,3,0)</f>
        <v>134</v>
      </c>
      <c r="G125" s="65" t="str">
        <f t="shared" si="47"/>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134</v>
      </c>
      <c r="S125" s="12">
        <f t="shared" si="28"/>
        <v>-47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-47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-48</v>
      </c>
      <c r="F126" s="120">
        <f>VLOOKUP(C126,Blad1!$A:$C,3,0)</f>
        <v>133</v>
      </c>
      <c r="G126" s="65" t="str">
        <f t="shared" ref="G126:G160" si="48">IF(C126=12,"I",IF(C126=2,"II",IF(C126=-6,"III",IF(C126=-16,"IV",IF(C126=-50,"V","")))))</f>
        <v/>
      </c>
      <c r="H126" s="4" t="str">
        <f>IF(G126="I",$K126,IF(G126="II",$K126-SUM(H$8:H125),IF(G126="III",$K126-SUM(H$8:H125),IF(G126="IV",$K126-SUM(H$8:H125),IF(G126="V",1-SUM(H$8:H125)," ")))))</f>
        <v xml:space="preserve"> </v>
      </c>
      <c r="I126" s="66" t="str">
        <f t="shared" ref="I126:I189" si="49">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133</v>
      </c>
      <c r="S126" s="12">
        <f t="shared" si="28"/>
        <v>-48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-48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-49</v>
      </c>
      <c r="F127" s="120">
        <f>VLOOKUP(C127,Blad1!$A:$C,3,0)</f>
        <v>132</v>
      </c>
      <c r="G127" s="65" t="str">
        <f t="shared" si="48"/>
        <v/>
      </c>
      <c r="H127" s="4" t="str">
        <f>IF(G127="I",$K127,IF(G127="II",$K127-SUM(H$8:H126),IF(G127="III",$K127-SUM(H$8:H126),IF(G127="IV",$K127-SUM(H$8:H126),IF(G127="V",1-SUM(H$8:H126)," ")))))</f>
        <v xml:space="preserve"> </v>
      </c>
      <c r="I127" s="66" t="str">
        <f t="shared" si="49"/>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132</v>
      </c>
      <c r="S127" s="12">
        <f t="shared" si="28"/>
        <v>-49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-49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20</v>
      </c>
      <c r="C128" s="14">
        <f t="shared" si="40"/>
        <v>-50</v>
      </c>
      <c r="F128" s="120" t="e">
        <f>VLOOKUP(C128,Blad1!$A:$B,3,0)</f>
        <v>#REF!</v>
      </c>
      <c r="G128" s="65" t="str">
        <f t="shared" si="48"/>
        <v>V</v>
      </c>
      <c r="H128" s="4">
        <f>IF(G128="I",$K128,IF(G128="II",$K128-SUM(H$8:H127),IF(G128="III",$K128-SUM(H$8:H127),IF(G128="IV",$K128-SUM(H$8:H127),IF(G128="V",1-SUM(H$8:H127)," ")))))</f>
        <v>0</v>
      </c>
      <c r="I128" s="66" t="str">
        <f t="shared" si="49"/>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-50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-50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-51</v>
      </c>
      <c r="F129" s="120" t="e">
        <f>VLOOKUP(C129,Blad1!$A:$B,3,0)</f>
        <v>#REF!</v>
      </c>
      <c r="G129" s="65" t="str">
        <f t="shared" si="48"/>
        <v/>
      </c>
      <c r="H129" s="4" t="str">
        <f>IF(G129="I",$K129,IF(G129="II",$K129-SUM(H$8:H128),IF(G129="III",$K129-SUM(H$8:H128),IF(G129="IV",$K129-SUM(H$8:H128),IF(G129="V",1-SUM(H$8:H128)," ")))))</f>
        <v xml:space="preserve"> </v>
      </c>
      <c r="I129" s="66" t="str">
        <f t="shared" si="49"/>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-51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-51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-52</v>
      </c>
      <c r="F130" s="120" t="e">
        <f>VLOOKUP(C130,Blad1!$A:$B,3,0)</f>
        <v>#REF!</v>
      </c>
      <c r="G130" s="65" t="str">
        <f t="shared" si="48"/>
        <v/>
      </c>
      <c r="H130" s="4" t="str">
        <f>IF(G130="I",$K130,IF(G130="II",$K130-SUM(H$8:H129),IF(G130="III",$K130-SUM(H$8:H129),IF(G130="IV",$K130-SUM(H$8:H129),IF(G130="V",1-SUM(H$8:H129)," ")))))</f>
        <v xml:space="preserve"> </v>
      </c>
      <c r="I130" s="66" t="str">
        <f t="shared" si="49"/>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-52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-52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-53</v>
      </c>
      <c r="F131" s="120" t="e">
        <f>VLOOKUP(C131,Blad1!$A:$B,3,0)</f>
        <v>#REF!</v>
      </c>
      <c r="G131" s="65" t="str">
        <f t="shared" si="48"/>
        <v/>
      </c>
      <c r="H131" s="4" t="str">
        <f>IF(G131="I",$K131,IF(G131="II",$K131-SUM(H$8:H130),IF(G131="III",$K131-SUM(H$8:H130),IF(G131="IV",$K131-SUM(H$8:H130),IF(G131="V",1-SUM(H$8:H130)," ")))))</f>
        <v xml:space="preserve"> </v>
      </c>
      <c r="I131" s="66" t="str">
        <f t="shared" si="49"/>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-53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-53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-54</v>
      </c>
      <c r="F132" s="120" t="e">
        <f>VLOOKUP(C132,Blad1!$A:$B,3,0)</f>
        <v>#REF!</v>
      </c>
      <c r="G132" s="65" t="str">
        <f t="shared" si="48"/>
        <v/>
      </c>
      <c r="H132" s="4" t="str">
        <f>IF(G132="I",$K132,IF(G132="II",$K132-SUM(H$8:H131),IF(G132="III",$K132-SUM(H$8:H131),IF(G132="IV",$K132-SUM(H$8:H131),IF(G132="V",1-SUM(H$8:H131)," ")))))</f>
        <v xml:space="preserve"> </v>
      </c>
      <c r="I132" s="66" t="str">
        <f t="shared" si="49"/>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-54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-54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-55</v>
      </c>
      <c r="F133" s="120" t="e">
        <f>VLOOKUP(C133,Blad1!$A:$B,3,0)</f>
        <v>#REF!</v>
      </c>
      <c r="G133" s="65" t="str">
        <f t="shared" si="48"/>
        <v/>
      </c>
      <c r="H133" s="4" t="str">
        <f>IF(G133="I",$K133,IF(G133="II",$K133-SUM(H$8:H132),IF(G133="III",$K133-SUM(H$8:H132),IF(G133="IV",$K133-SUM(H$8:H132),IF(G133="V",1-SUM(H$8:H132)," ")))))</f>
        <v xml:space="preserve"> </v>
      </c>
      <c r="I133" s="66" t="str">
        <f t="shared" si="49"/>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-55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-55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-56</v>
      </c>
      <c r="F134" s="120" t="e">
        <f>VLOOKUP(C134,Blad1!$A:$B,3,0)</f>
        <v>#REF!</v>
      </c>
      <c r="G134" s="65" t="str">
        <f t="shared" si="48"/>
        <v/>
      </c>
      <c r="H134" s="4" t="str">
        <f>IF(G134="I",$K134,IF(G134="II",$K134-SUM(H$8:H133),IF(G134="III",$K134-SUM(H$8:H133),IF(G134="IV",$K134-SUM(H$8:H133),IF(G134="V",1-SUM(H$8:H133)," ")))))</f>
        <v xml:space="preserve"> </v>
      </c>
      <c r="I134" s="66" t="str">
        <f t="shared" si="49"/>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-56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-56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-57</v>
      </c>
      <c r="F135" s="120" t="e">
        <f>VLOOKUP(C135,Blad1!$A:$B,3,0)</f>
        <v>#REF!</v>
      </c>
      <c r="G135" s="65" t="str">
        <f t="shared" si="48"/>
        <v/>
      </c>
      <c r="H135" s="4" t="str">
        <f>IF(G135="I",$K135,IF(G135="II",$K135-SUM(H$8:H134),IF(G135="III",$K135-SUM(H$8:H134),IF(G135="IV",$K135-SUM(H$8:H134),IF(G135="V",1-SUM(H$8:H134)," ")))))</f>
        <v xml:space="preserve"> </v>
      </c>
      <c r="I135" s="66" t="str">
        <f t="shared" si="49"/>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-57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-57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50">IF(I136="A",25,IF(I136="B",25,IF(I136="C",25,IF(I136="D",15,IF(I136="E",10,0)))))</f>
        <v>0</v>
      </c>
      <c r="B136" s="5">
        <f t="shared" ref="B136:B199" si="51">IF(G136="I",20,IF(G136="II",20,IF(G136="III",20,IF(G136="IV",20,IF(G136="V",20,0)))))</f>
        <v>0</v>
      </c>
      <c r="C136" s="14">
        <f t="shared" si="40"/>
        <v>-58</v>
      </c>
      <c r="F136" s="120" t="e">
        <f>VLOOKUP(C136,Blad1!$A:$B,3,0)</f>
        <v>#REF!</v>
      </c>
      <c r="G136" s="65" t="str">
        <f t="shared" si="48"/>
        <v/>
      </c>
      <c r="H136" s="4" t="str">
        <f>IF(G136="I",$K136,IF(G136="II",$K136-SUM(H$8:H135),IF(G136="III",$K136-SUM(H$8:H135),IF(G136="IV",$K136-SUM(H$8:H135),IF(G136="V",1-SUM(H$8:H135)," ")))))</f>
        <v xml:space="preserve"> </v>
      </c>
      <c r="I136" s="66" t="str">
        <f t="shared" si="49"/>
        <v/>
      </c>
      <c r="J136" s="43" t="str">
        <f>IF(I136="A",$K136,IF(I136="B",$K136-SUM(J$8:J135),IF(I136="C",$K136-SUM(J$8:J135),IF(I136="D",$K136-SUM(J$8:J135),IF(I136="E",1-SUM(J$8:J135)," ")))))</f>
        <v xml:space="preserve"> </v>
      </c>
      <c r="K136" s="1">
        <f>IF(C$4=0,0,(SUM(D$8:D136)/C$4))</f>
        <v>0</v>
      </c>
      <c r="L136" s="9" t="str">
        <f t="shared" ref="L136:L199" si="52">IF(U136=2,"Plus",IF(W136=2,"Basis",IF(X136=2,"Breedte"," ")))</f>
        <v xml:space="preserve"> </v>
      </c>
      <c r="M136" s="2" t="str">
        <f>IF(U136=2,K136,IF(W136=2,K136-SUM(M$8:M135),IF(X136=2,K136-SUM(M$8:M135),IF(X135=2,1-SUM(M$8:M135)," "))))</f>
        <v xml:space="preserve"> </v>
      </c>
      <c r="N136" s="1" t="str">
        <f t="shared" ref="N136:N199" si="53">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4">C136</f>
        <v>-58</v>
      </c>
      <c r="T136" s="18">
        <f t="shared" ref="T136:T199" si="55">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6">IF(D136=0,1,ABS(K136-0.2))</f>
        <v>1</v>
      </c>
      <c r="Z136" s="12">
        <f t="shared" ref="Z136:Z199" si="57">IF(D136=0,1,ABS(K136-0.5))</f>
        <v>1</v>
      </c>
      <c r="AA136" s="12">
        <f t="shared" ref="AA136:AA199" si="58">IF(D136=0,1,ABS(K136-0.8))</f>
        <v>1</v>
      </c>
      <c r="AB136" s="12">
        <f t="shared" ref="AB136:AB199" si="59">IF(D136=0,1,ABS(K136-1))</f>
        <v>1</v>
      </c>
      <c r="AD136" s="12">
        <f t="shared" ref="AD136:AD199" si="60">S136</f>
        <v>-58</v>
      </c>
      <c r="AE136" s="18">
        <f t="shared" ref="AE136:AE199" si="61">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62">IF(AE136=0,1,ABS(AH136-0.25))</f>
        <v>1</v>
      </c>
      <c r="AK136" s="12">
        <f t="shared" ref="AK136:AK199" si="63">IF(T136=0,1,ABS(W136-0.5))</f>
        <v>1</v>
      </c>
      <c r="AL136" s="12">
        <f t="shared" ref="AL136:AL199" si="64">IF(T136=0,1,ABS(W136-0.75))</f>
        <v>1</v>
      </c>
      <c r="AM136" s="12">
        <f t="shared" ref="AM136:AM199" si="65">IF(T136=0,1,ABS(W136-0.9))</f>
        <v>1</v>
      </c>
    </row>
    <row r="137" spans="1:39" ht="12" customHeight="1" x14ac:dyDescent="0.15">
      <c r="A137" s="5">
        <f t="shared" si="50"/>
        <v>0</v>
      </c>
      <c r="B137" s="5">
        <f t="shared" si="51"/>
        <v>0</v>
      </c>
      <c r="C137" s="14">
        <f t="shared" ref="C137:C200" si="66">C136-1</f>
        <v>-59</v>
      </c>
      <c r="F137" s="120" t="e">
        <f>VLOOKUP(C137,Blad1!$A:$B,3,0)</f>
        <v>#REF!</v>
      </c>
      <c r="G137" s="65" t="str">
        <f t="shared" si="48"/>
        <v/>
      </c>
      <c r="H137" s="4" t="str">
        <f>IF(G137="I",$K137,IF(G137="II",$K137-SUM(H$8:H136),IF(G137="III",$K137-SUM(H$8:H136),IF(G137="IV",$K137-SUM(H$8:H136),IF(G137="V",1-SUM(H$8:H136)," ")))))</f>
        <v xml:space="preserve"> </v>
      </c>
      <c r="I137" s="66" t="str">
        <f t="shared" si="49"/>
        <v/>
      </c>
      <c r="J137" s="43" t="str">
        <f>IF(I137="A",$K137,IF(I137="B",$K137-SUM(J$8:J136),IF(I137="C",$K137-SUM(J$8:J136),IF(I137="D",$K137-SUM(J$8:J136),IF(I137="E",1-SUM(J$8:J136)," ")))))</f>
        <v xml:space="preserve"> </v>
      </c>
      <c r="K137" s="1">
        <f>IF(C$4=0,0,(SUM(D$8:D137)/C$4))</f>
        <v>0</v>
      </c>
      <c r="L137" s="9" t="str">
        <f t="shared" si="52"/>
        <v xml:space="preserve"> </v>
      </c>
      <c r="M137" s="2" t="str">
        <f>IF(U137=2,K137,IF(W137=2,K137-SUM(M$8:M136),IF(X137=2,K137-SUM(M$8:M136),IF(X136=2,1-SUM(M$8:M136)," "))))</f>
        <v xml:space="preserve"> </v>
      </c>
      <c r="N137" s="1" t="str">
        <f t="shared" si="53"/>
        <v xml:space="preserve"> </v>
      </c>
      <c r="P137" s="3" t="str">
        <f>IF(O137="Plus",$K137,IF(O137="Basis",$K137-SUM(P$8:P136),IF(O137="Breedte",$K137-SUM(P$8:P136),IF(O136="Breedte",1-SUM(P$8:P136)," "))))</f>
        <v xml:space="preserve"> </v>
      </c>
      <c r="Q137" s="57" t="str">
        <f t="shared" si="44"/>
        <v/>
      </c>
      <c r="R137" s="93" t="e">
        <f t="shared" ref="R137:R200" si="67">F137</f>
        <v>#REF!</v>
      </c>
      <c r="S137" s="12">
        <f t="shared" si="54"/>
        <v>-59</v>
      </c>
      <c r="T137" s="18">
        <f t="shared" si="55"/>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6"/>
        <v>1</v>
      </c>
      <c r="Z137" s="12">
        <f t="shared" si="57"/>
        <v>1</v>
      </c>
      <c r="AA137" s="12">
        <f t="shared" si="58"/>
        <v>1</v>
      </c>
      <c r="AB137" s="12">
        <f t="shared" si="59"/>
        <v>1</v>
      </c>
      <c r="AD137" s="12">
        <f t="shared" si="60"/>
        <v>-59</v>
      </c>
      <c r="AE137" s="18">
        <f t="shared" si="61"/>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62"/>
        <v>1</v>
      </c>
      <c r="AK137" s="12">
        <f t="shared" si="63"/>
        <v>1</v>
      </c>
      <c r="AL137" s="12">
        <f t="shared" si="64"/>
        <v>1</v>
      </c>
      <c r="AM137" s="12">
        <f t="shared" si="65"/>
        <v>1</v>
      </c>
    </row>
    <row r="138" spans="1:39" ht="12" customHeight="1" x14ac:dyDescent="0.15">
      <c r="A138" s="5">
        <f t="shared" si="50"/>
        <v>0</v>
      </c>
      <c r="B138" s="5">
        <f t="shared" si="51"/>
        <v>0</v>
      </c>
      <c r="C138" s="14">
        <f t="shared" si="66"/>
        <v>-60</v>
      </c>
      <c r="F138" s="120" t="e">
        <f>VLOOKUP(C138,Blad1!$A:$B,3,0)</f>
        <v>#REF!</v>
      </c>
      <c r="G138" s="65" t="str">
        <f t="shared" si="48"/>
        <v/>
      </c>
      <c r="H138" s="4" t="str">
        <f>IF(G138="I",$K138,IF(G138="II",$K138-SUM(H$8:H137),IF(G138="III",$K138-SUM(H$8:H137),IF(G138="IV",$K138-SUM(H$8:H137),IF(G138="V",1-SUM(H$8:H137)," ")))))</f>
        <v xml:space="preserve"> </v>
      </c>
      <c r="I138" s="66" t="str">
        <f t="shared" si="49"/>
        <v/>
      </c>
      <c r="J138" s="43" t="str">
        <f>IF(I138="A",$K138,IF(I138="B",$K138-SUM(J$8:J137),IF(I138="C",$K138-SUM(J$8:J137),IF(I138="D",$K138-SUM(J$8:J137),IF(I138="E",1-SUM(J$8:J137)," ")))))</f>
        <v xml:space="preserve"> </v>
      </c>
      <c r="K138" s="1">
        <f>IF(C$4=0,0,(SUM(D$8:D138)/C$4))</f>
        <v>0</v>
      </c>
      <c r="L138" s="9" t="str">
        <f t="shared" si="52"/>
        <v xml:space="preserve"> </v>
      </c>
      <c r="M138" s="2" t="str">
        <f>IF(U138=2,K138,IF(W138=2,K138-SUM(M$8:M137),IF(X138=2,K138-SUM(M$8:M137),IF(X137=2,1-SUM(M$8:M137)," "))))</f>
        <v xml:space="preserve"> </v>
      </c>
      <c r="N138" s="1" t="str">
        <f t="shared" si="53"/>
        <v xml:space="preserve"> </v>
      </c>
      <c r="P138" s="3" t="str">
        <f>IF(O138="Plus",$K138,IF(O138="Basis",$K138-SUM(P$8:P137),IF(O138="Breedte",$K138-SUM(P$8:P137),IF(O137="Breedte",1-SUM(P$8:P137)," "))))</f>
        <v xml:space="preserve"> </v>
      </c>
      <c r="Q138" s="57" t="str">
        <f t="shared" ref="Q138:Q200" si="68">IF(L137="plus",IF(E138=0,"",CONCATENATE(E138,", ")),IF(L137="basis",IF(E138=0,"",CONCATENATE(E138,", ")),CONCATENATE(Q137,IF(E138=0,"",CONCATENATE(E138,", ")))))</f>
        <v/>
      </c>
      <c r="R138" s="93" t="e">
        <f t="shared" si="67"/>
        <v>#REF!</v>
      </c>
      <c r="S138" s="12">
        <f t="shared" si="54"/>
        <v>-60</v>
      </c>
      <c r="T138" s="18">
        <f t="shared" si="55"/>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6"/>
        <v>1</v>
      </c>
      <c r="Z138" s="12">
        <f t="shared" si="57"/>
        <v>1</v>
      </c>
      <c r="AA138" s="12">
        <f t="shared" si="58"/>
        <v>1</v>
      </c>
      <c r="AB138" s="12">
        <f t="shared" si="59"/>
        <v>1</v>
      </c>
      <c r="AD138" s="12">
        <f t="shared" si="60"/>
        <v>-60</v>
      </c>
      <c r="AE138" s="18">
        <f t="shared" si="61"/>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62"/>
        <v>1</v>
      </c>
      <c r="AK138" s="12">
        <f t="shared" si="63"/>
        <v>1</v>
      </c>
      <c r="AL138" s="12">
        <f t="shared" si="64"/>
        <v>1</v>
      </c>
      <c r="AM138" s="12">
        <f t="shared" si="65"/>
        <v>1</v>
      </c>
    </row>
    <row r="139" spans="1:39" ht="12" customHeight="1" x14ac:dyDescent="0.15">
      <c r="A139" s="5">
        <f t="shared" si="50"/>
        <v>0</v>
      </c>
      <c r="B139" s="5">
        <f t="shared" si="51"/>
        <v>0</v>
      </c>
      <c r="C139" s="14">
        <f t="shared" si="66"/>
        <v>-61</v>
      </c>
      <c r="F139" s="120" t="e">
        <f>VLOOKUP(C139,Blad1!$A:$B,3,0)</f>
        <v>#REF!</v>
      </c>
      <c r="G139" s="65" t="str">
        <f t="shared" si="48"/>
        <v/>
      </c>
      <c r="H139" s="4" t="str">
        <f>IF(G139="I",$K139,IF(G139="II",$K139-SUM(H$8:H138),IF(G139="III",$K139-SUM(H$8:H138),IF(G139="IV",$K139-SUM(H$8:H138),IF(G139="V",1-SUM(H$8:H138)," ")))))</f>
        <v xml:space="preserve"> </v>
      </c>
      <c r="I139" s="66" t="str">
        <f t="shared" si="49"/>
        <v/>
      </c>
      <c r="J139" s="43" t="str">
        <f>IF(I139="A",$K139,IF(I139="B",$K139-SUM(J$8:J138),IF(I139="C",$K139-SUM(J$8:J138),IF(I139="D",$K139-SUM(J$8:J138),IF(I139="E",1-SUM(J$8:J138)," ")))))</f>
        <v xml:space="preserve"> </v>
      </c>
      <c r="K139" s="1">
        <f>IF(C$4=0,0,(SUM(D$8:D139)/C$4))</f>
        <v>0</v>
      </c>
      <c r="L139" s="9" t="str">
        <f t="shared" si="52"/>
        <v xml:space="preserve"> </v>
      </c>
      <c r="M139" s="2" t="str">
        <f>IF(U139=2,K139,IF(W139=2,K139-SUM(M$8:M138),IF(X139=2,K139-SUM(M$8:M138),IF(X138=2,1-SUM(M$8:M138)," "))))</f>
        <v xml:space="preserve"> </v>
      </c>
      <c r="N139" s="1" t="str">
        <f t="shared" si="53"/>
        <v xml:space="preserve"> </v>
      </c>
      <c r="P139" s="3" t="str">
        <f>IF(O139="Plus",$K139,IF(O139="Basis",$K139-SUM(P$8:P138),IF(O139="Breedte",$K139-SUM(P$8:P138),IF(O138="Breedte",1-SUM(P$8:P138)," "))))</f>
        <v xml:space="preserve"> </v>
      </c>
      <c r="Q139" s="57" t="str">
        <f t="shared" si="68"/>
        <v/>
      </c>
      <c r="R139" s="93" t="e">
        <f t="shared" si="67"/>
        <v>#REF!</v>
      </c>
      <c r="S139" s="12">
        <f t="shared" si="54"/>
        <v>-61</v>
      </c>
      <c r="T139" s="18">
        <f t="shared" si="55"/>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6"/>
        <v>1</v>
      </c>
      <c r="Z139" s="12">
        <f t="shared" si="57"/>
        <v>1</v>
      </c>
      <c r="AA139" s="12">
        <f t="shared" si="58"/>
        <v>1</v>
      </c>
      <c r="AB139" s="12">
        <f t="shared" si="59"/>
        <v>1</v>
      </c>
      <c r="AD139" s="12">
        <f t="shared" si="60"/>
        <v>-61</v>
      </c>
      <c r="AE139" s="18">
        <f t="shared" si="61"/>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62"/>
        <v>1</v>
      </c>
      <c r="AK139" s="12">
        <f t="shared" si="63"/>
        <v>1</v>
      </c>
      <c r="AL139" s="12">
        <f t="shared" si="64"/>
        <v>1</v>
      </c>
      <c r="AM139" s="12">
        <f t="shared" si="65"/>
        <v>1</v>
      </c>
    </row>
    <row r="140" spans="1:39" ht="12" customHeight="1" x14ac:dyDescent="0.15">
      <c r="A140" s="5">
        <f t="shared" si="50"/>
        <v>0</v>
      </c>
      <c r="B140" s="5">
        <f t="shared" si="51"/>
        <v>0</v>
      </c>
      <c r="C140" s="14">
        <f t="shared" si="66"/>
        <v>-62</v>
      </c>
      <c r="F140" s="120" t="e">
        <f>VLOOKUP(C140,Blad1!$A:$B,3,0)</f>
        <v>#REF!</v>
      </c>
      <c r="G140" s="65" t="str">
        <f t="shared" si="48"/>
        <v/>
      </c>
      <c r="H140" s="4" t="str">
        <f>IF(G140="I",$K140,IF(G140="II",$K140-SUM(H$8:H139),IF(G140="III",$K140-SUM(H$8:H139),IF(G140="IV",$K140-SUM(H$8:H139),IF(G140="V",1-SUM(H$8:H139)," ")))))</f>
        <v xml:space="preserve"> </v>
      </c>
      <c r="I140" s="66" t="str">
        <f t="shared" si="49"/>
        <v/>
      </c>
      <c r="J140" s="43" t="str">
        <f>IF(I140="A",$K140,IF(I140="B",$K140-SUM(J$8:J139),IF(I140="C",$K140-SUM(J$8:J139),IF(I140="D",$K140-SUM(J$8:J139),IF(I140="E",1-SUM(J$8:J139)," ")))))</f>
        <v xml:space="preserve"> </v>
      </c>
      <c r="K140" s="1">
        <f>IF(C$4=0,0,(SUM(D$8:D140)/C$4))</f>
        <v>0</v>
      </c>
      <c r="L140" s="9" t="str">
        <f t="shared" si="52"/>
        <v xml:space="preserve"> </v>
      </c>
      <c r="M140" s="2" t="str">
        <f>IF(U140=2,K140,IF(W140=2,K140-SUM(M$8:M139),IF(X140=2,K140-SUM(M$8:M139),IF(X139=2,1-SUM(M$8:M139)," "))))</f>
        <v xml:space="preserve"> </v>
      </c>
      <c r="N140" s="1" t="str">
        <f t="shared" si="53"/>
        <v xml:space="preserve"> </v>
      </c>
      <c r="P140" s="3" t="str">
        <f>IF(O140="Plus",$K140,IF(O140="Basis",$K140-SUM(P$8:P139),IF(O140="Breedte",$K140-SUM(P$8:P139),IF(O139="Breedte",1-SUM(P$8:P139)," "))))</f>
        <v xml:space="preserve"> </v>
      </c>
      <c r="Q140" s="57" t="str">
        <f t="shared" si="68"/>
        <v/>
      </c>
      <c r="R140" s="93" t="e">
        <f t="shared" si="67"/>
        <v>#REF!</v>
      </c>
      <c r="S140" s="12">
        <f t="shared" si="54"/>
        <v>-62</v>
      </c>
      <c r="T140" s="18">
        <f t="shared" si="55"/>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6"/>
        <v>1</v>
      </c>
      <c r="Z140" s="12">
        <f t="shared" si="57"/>
        <v>1</v>
      </c>
      <c r="AA140" s="12">
        <f t="shared" si="58"/>
        <v>1</v>
      </c>
      <c r="AB140" s="12">
        <f t="shared" si="59"/>
        <v>1</v>
      </c>
      <c r="AD140" s="12">
        <f t="shared" si="60"/>
        <v>-62</v>
      </c>
      <c r="AE140" s="18">
        <f t="shared" si="61"/>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62"/>
        <v>1</v>
      </c>
      <c r="AK140" s="12">
        <f t="shared" si="63"/>
        <v>1</v>
      </c>
      <c r="AL140" s="12">
        <f t="shared" si="64"/>
        <v>1</v>
      </c>
      <c r="AM140" s="12">
        <f t="shared" si="65"/>
        <v>1</v>
      </c>
    </row>
    <row r="141" spans="1:39" ht="12" customHeight="1" x14ac:dyDescent="0.15">
      <c r="A141" s="5">
        <f t="shared" si="50"/>
        <v>0</v>
      </c>
      <c r="B141" s="5">
        <f t="shared" si="51"/>
        <v>0</v>
      </c>
      <c r="C141" s="14">
        <f t="shared" si="66"/>
        <v>-63</v>
      </c>
      <c r="F141" s="120" t="e">
        <f>VLOOKUP(C141,Blad1!$A:$B,3,0)</f>
        <v>#REF!</v>
      </c>
      <c r="G141" s="65" t="str">
        <f t="shared" si="48"/>
        <v/>
      </c>
      <c r="H141" s="4" t="str">
        <f>IF(G141="I",$K141,IF(G141="II",$K141-SUM(H$8:H140),IF(G141="III",$K141-SUM(H$8:H140),IF(G141="IV",$K141-SUM(H$8:H140),IF(G141="V",1-SUM(H$8:H140)," ")))))</f>
        <v xml:space="preserve"> </v>
      </c>
      <c r="I141" s="66" t="str">
        <f t="shared" si="49"/>
        <v/>
      </c>
      <c r="J141" s="43" t="str">
        <f>IF(I141="A",$K141,IF(I141="B",$K141-SUM(J$8:J140),IF(I141="C",$K141-SUM(J$8:J140),IF(I141="D",$K141-SUM(J$8:J140),IF(I141="E",1-SUM(J$8:J140)," ")))))</f>
        <v xml:space="preserve"> </v>
      </c>
      <c r="K141" s="1">
        <f>IF(C$4=0,0,(SUM(D$8:D141)/C$4))</f>
        <v>0</v>
      </c>
      <c r="L141" s="9" t="str">
        <f t="shared" si="52"/>
        <v xml:space="preserve"> </v>
      </c>
      <c r="M141" s="2" t="str">
        <f>IF(U141=2,K141,IF(W141=2,K141-SUM(M$8:M140),IF(X141=2,K141-SUM(M$8:M140),IF(X140=2,1-SUM(M$8:M140)," "))))</f>
        <v xml:space="preserve"> </v>
      </c>
      <c r="N141" s="1" t="str">
        <f t="shared" si="53"/>
        <v xml:space="preserve"> </v>
      </c>
      <c r="P141" s="3" t="str">
        <f>IF(O141="Plus",$K141,IF(O141="Basis",$K141-SUM(P$8:P140),IF(O141="Breedte",$K141-SUM(P$8:P140),IF(O140="Breedte",1-SUM(P$8:P140)," "))))</f>
        <v xml:space="preserve"> </v>
      </c>
      <c r="Q141" s="57" t="str">
        <f t="shared" si="68"/>
        <v/>
      </c>
      <c r="R141" s="93" t="e">
        <f t="shared" si="67"/>
        <v>#REF!</v>
      </c>
      <c r="S141" s="12">
        <f t="shared" si="54"/>
        <v>-63</v>
      </c>
      <c r="T141" s="18">
        <f t="shared" si="55"/>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6"/>
        <v>1</v>
      </c>
      <c r="Z141" s="12">
        <f t="shared" si="57"/>
        <v>1</v>
      </c>
      <c r="AA141" s="12">
        <f t="shared" si="58"/>
        <v>1</v>
      </c>
      <c r="AB141" s="12">
        <f t="shared" si="59"/>
        <v>1</v>
      </c>
      <c r="AD141" s="12">
        <f t="shared" si="60"/>
        <v>-63</v>
      </c>
      <c r="AE141" s="18">
        <f t="shared" si="61"/>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62"/>
        <v>1</v>
      </c>
      <c r="AK141" s="12">
        <f t="shared" si="63"/>
        <v>1</v>
      </c>
      <c r="AL141" s="12">
        <f t="shared" si="64"/>
        <v>1</v>
      </c>
      <c r="AM141" s="12">
        <f t="shared" si="65"/>
        <v>1</v>
      </c>
    </row>
    <row r="142" spans="1:39" ht="12" customHeight="1" x14ac:dyDescent="0.15">
      <c r="A142" s="5">
        <f t="shared" si="50"/>
        <v>0</v>
      </c>
      <c r="B142" s="5">
        <f t="shared" si="51"/>
        <v>0</v>
      </c>
      <c r="C142" s="14">
        <f t="shared" si="66"/>
        <v>-64</v>
      </c>
      <c r="F142" s="120">
        <f>VLOOKUP(C142,Blad1!$A:$B,2,0)</f>
        <v>0</v>
      </c>
      <c r="G142" s="65" t="str">
        <f t="shared" si="48"/>
        <v/>
      </c>
      <c r="H142" s="4" t="str">
        <f>IF(G142="I",$K142,IF(G142="II",$K142-SUM(H$8:H141),IF(G142="III",$K142-SUM(H$8:H141),IF(G142="IV",$K142-SUM(H$8:H141),IF(G142="V",1-SUM(H$8:H141)," ")))))</f>
        <v xml:space="preserve"> </v>
      </c>
      <c r="I142" s="66" t="str">
        <f t="shared" si="49"/>
        <v/>
      </c>
      <c r="J142" s="43" t="str">
        <f>IF(I142="A",$K142,IF(I142="B",$K142-SUM(J$8:J141),IF(I142="C",$K142-SUM(J$8:J141),IF(I142="D",$K142-SUM(J$8:J141),IF(I142="E",1-SUM(J$8:J141)," ")))))</f>
        <v xml:space="preserve"> </v>
      </c>
      <c r="K142" s="1">
        <f>IF(C$4=0,0,(SUM(D$8:D142)/C$4))</f>
        <v>0</v>
      </c>
      <c r="L142" s="9" t="str">
        <f t="shared" si="52"/>
        <v xml:space="preserve"> </v>
      </c>
      <c r="M142" s="2" t="str">
        <f>IF(U142=2,K142,IF(W142=2,K142-SUM(M$8:M141),IF(X142=2,K142-SUM(M$8:M141),IF(X141=2,1-SUM(M$8:M141)," "))))</f>
        <v xml:space="preserve"> </v>
      </c>
      <c r="N142" s="1" t="str">
        <f t="shared" si="53"/>
        <v xml:space="preserve"> </v>
      </c>
      <c r="P142" s="3" t="str">
        <f>IF(O142="Plus",$K142,IF(O142="Basis",$K142-SUM(P$8:P141),IF(O142="Breedte",$K142-SUM(P$8:P141),IF(O141="Breedte",1-SUM(P$8:P141)," "))))</f>
        <v xml:space="preserve"> </v>
      </c>
      <c r="Q142" s="57" t="str">
        <f t="shared" si="68"/>
        <v/>
      </c>
      <c r="R142" s="93">
        <f t="shared" si="67"/>
        <v>0</v>
      </c>
      <c r="S142" s="12">
        <f t="shared" si="54"/>
        <v>-64</v>
      </c>
      <c r="T142" s="18">
        <f t="shared" si="55"/>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6"/>
        <v>1</v>
      </c>
      <c r="Z142" s="12">
        <f t="shared" si="57"/>
        <v>1</v>
      </c>
      <c r="AA142" s="12">
        <f t="shared" si="58"/>
        <v>1</v>
      </c>
      <c r="AB142" s="12">
        <f t="shared" si="59"/>
        <v>1</v>
      </c>
      <c r="AD142" s="12">
        <f t="shared" si="60"/>
        <v>-64</v>
      </c>
      <c r="AE142" s="18">
        <f t="shared" si="61"/>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62"/>
        <v>1</v>
      </c>
      <c r="AK142" s="12">
        <f t="shared" si="63"/>
        <v>1</v>
      </c>
      <c r="AL142" s="12">
        <f t="shared" si="64"/>
        <v>1</v>
      </c>
      <c r="AM142" s="12">
        <f t="shared" si="65"/>
        <v>1</v>
      </c>
    </row>
    <row r="143" spans="1:39" ht="12" customHeight="1" x14ac:dyDescent="0.15">
      <c r="A143" s="5">
        <f t="shared" si="50"/>
        <v>0</v>
      </c>
      <c r="B143" s="5">
        <f t="shared" si="51"/>
        <v>0</v>
      </c>
      <c r="C143" s="14">
        <f t="shared" si="66"/>
        <v>-65</v>
      </c>
      <c r="F143" s="120">
        <f>VLOOKUP(C143,Blad1!$A:$B,2,0)</f>
        <v>0</v>
      </c>
      <c r="G143" s="65" t="str">
        <f t="shared" si="48"/>
        <v/>
      </c>
      <c r="H143" s="4" t="str">
        <f>IF(G143="I",$K143,IF(G143="II",$K143-SUM(H$8:H142),IF(G143="III",$K143-SUM(H$8:H142),IF(G143="IV",$K143-SUM(H$8:H142),IF(G143="V",1-SUM(H$8:H142)," ")))))</f>
        <v xml:space="preserve"> </v>
      </c>
      <c r="I143" s="66" t="str">
        <f t="shared" si="49"/>
        <v/>
      </c>
      <c r="J143" s="43" t="str">
        <f>IF(I143="A",$K143,IF(I143="B",$K143-SUM(J$8:J142),IF(I143="C",$K143-SUM(J$8:J142),IF(I143="D",$K143-SUM(J$8:J142),IF(I143="E",1-SUM(J$8:J142)," ")))))</f>
        <v xml:space="preserve"> </v>
      </c>
      <c r="K143" s="1">
        <f>IF(C$4=0,0,(SUM(D$8:D143)/C$4))</f>
        <v>0</v>
      </c>
      <c r="L143" s="9" t="str">
        <f t="shared" si="52"/>
        <v xml:space="preserve"> </v>
      </c>
      <c r="M143" s="2" t="str">
        <f>IF(U143=2,K143,IF(W143=2,K143-SUM(M$8:M142),IF(X143=2,K143-SUM(M$8:M142),IF(X142=2,1-SUM(M$8:M142)," "))))</f>
        <v xml:space="preserve"> </v>
      </c>
      <c r="N143" s="1" t="str">
        <f t="shared" si="53"/>
        <v xml:space="preserve"> </v>
      </c>
      <c r="P143" s="3" t="str">
        <f>IF(O143="Plus",$K143,IF(O143="Basis",$K143-SUM(P$8:P142),IF(O143="Breedte",$K143-SUM(P$8:P142),IF(O142="Breedte",1-SUM(P$8:P142)," "))))</f>
        <v xml:space="preserve"> </v>
      </c>
      <c r="Q143" s="57" t="str">
        <f t="shared" si="68"/>
        <v/>
      </c>
      <c r="R143" s="93">
        <f t="shared" si="67"/>
        <v>0</v>
      </c>
      <c r="S143" s="12">
        <f t="shared" si="54"/>
        <v>-65</v>
      </c>
      <c r="T143" s="18">
        <f t="shared" si="55"/>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6"/>
        <v>1</v>
      </c>
      <c r="Z143" s="12">
        <f t="shared" si="57"/>
        <v>1</v>
      </c>
      <c r="AA143" s="12">
        <f t="shared" si="58"/>
        <v>1</v>
      </c>
      <c r="AB143" s="12">
        <f t="shared" si="59"/>
        <v>1</v>
      </c>
      <c r="AD143" s="12">
        <f t="shared" si="60"/>
        <v>-65</v>
      </c>
      <c r="AE143" s="18">
        <f t="shared" si="61"/>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62"/>
        <v>1</v>
      </c>
      <c r="AK143" s="12">
        <f t="shared" si="63"/>
        <v>1</v>
      </c>
      <c r="AL143" s="12">
        <f t="shared" si="64"/>
        <v>1</v>
      </c>
      <c r="AM143" s="12">
        <f t="shared" si="65"/>
        <v>1</v>
      </c>
    </row>
    <row r="144" spans="1:39" ht="12" customHeight="1" x14ac:dyDescent="0.15">
      <c r="A144" s="5">
        <f t="shared" si="50"/>
        <v>0</v>
      </c>
      <c r="B144" s="5">
        <f t="shared" si="51"/>
        <v>0</v>
      </c>
      <c r="C144" s="14">
        <f t="shared" si="66"/>
        <v>-66</v>
      </c>
      <c r="F144" s="120">
        <f>VLOOKUP(C144,Blad1!$A:$B,2,0)</f>
        <v>0</v>
      </c>
      <c r="G144" s="65" t="str">
        <f t="shared" si="48"/>
        <v/>
      </c>
      <c r="H144" s="4" t="str">
        <f>IF(G144="I",$K144,IF(G144="II",$K144-SUM(H$8:H143),IF(G144="III",$K144-SUM(H$8:H143),IF(G144="IV",$K144-SUM(H$8:H143),IF(G144="V",1-SUM(H$8:H143)," ")))))</f>
        <v xml:space="preserve"> </v>
      </c>
      <c r="I144" s="66" t="str">
        <f t="shared" si="49"/>
        <v/>
      </c>
      <c r="J144" s="43" t="str">
        <f>IF(I144="A",$K144,IF(I144="B",$K144-SUM(J$8:J143),IF(I144="C",$K144-SUM(J$8:J143),IF(I144="D",$K144-SUM(J$8:J143),IF(I144="E",1-SUM(J$8:J143)," ")))))</f>
        <v xml:space="preserve"> </v>
      </c>
      <c r="K144" s="1">
        <f>IF(C$4=0,0,(SUM(D$8:D144)/C$4))</f>
        <v>0</v>
      </c>
      <c r="L144" s="9" t="str">
        <f t="shared" si="52"/>
        <v xml:space="preserve"> </v>
      </c>
      <c r="M144" s="2" t="str">
        <f>IF(U144=2,K144,IF(W144=2,K144-SUM(M$8:M143),IF(X144=2,K144-SUM(M$8:M143),IF(X143=2,1-SUM(M$8:M143)," "))))</f>
        <v xml:space="preserve"> </v>
      </c>
      <c r="N144" s="1" t="str">
        <f t="shared" si="53"/>
        <v xml:space="preserve"> </v>
      </c>
      <c r="P144" s="3" t="str">
        <f>IF(O144="Plus",$K144,IF(O144="Basis",$K144-SUM(P$8:P143),IF(O144="Breedte",$K144-SUM(P$8:P143),IF(O143="Breedte",1-SUM(P$8:P143)," "))))</f>
        <v xml:space="preserve"> </v>
      </c>
      <c r="Q144" s="57" t="str">
        <f t="shared" si="68"/>
        <v/>
      </c>
      <c r="R144" s="93">
        <f t="shared" si="67"/>
        <v>0</v>
      </c>
      <c r="S144" s="12">
        <f t="shared" si="54"/>
        <v>-66</v>
      </c>
      <c r="T144" s="18">
        <f t="shared" si="55"/>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6"/>
        <v>1</v>
      </c>
      <c r="Z144" s="12">
        <f t="shared" si="57"/>
        <v>1</v>
      </c>
      <c r="AA144" s="12">
        <f t="shared" si="58"/>
        <v>1</v>
      </c>
      <c r="AB144" s="12">
        <f t="shared" si="59"/>
        <v>1</v>
      </c>
      <c r="AD144" s="12">
        <f t="shared" si="60"/>
        <v>-66</v>
      </c>
      <c r="AE144" s="18">
        <f t="shared" si="61"/>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62"/>
        <v>1</v>
      </c>
      <c r="AK144" s="12">
        <f t="shared" si="63"/>
        <v>1</v>
      </c>
      <c r="AL144" s="12">
        <f t="shared" si="64"/>
        <v>1</v>
      </c>
      <c r="AM144" s="12">
        <f t="shared" si="65"/>
        <v>1</v>
      </c>
    </row>
    <row r="145" spans="1:39" ht="12" customHeight="1" x14ac:dyDescent="0.15">
      <c r="A145" s="5">
        <f t="shared" si="50"/>
        <v>0</v>
      </c>
      <c r="B145" s="5">
        <f t="shared" si="51"/>
        <v>0</v>
      </c>
      <c r="C145" s="14">
        <f t="shared" si="66"/>
        <v>-67</v>
      </c>
      <c r="F145" s="120">
        <f>VLOOKUP(C145,Blad1!$A:$B,2,0)</f>
        <v>0</v>
      </c>
      <c r="G145" s="65" t="str">
        <f t="shared" si="48"/>
        <v/>
      </c>
      <c r="H145" s="4" t="str">
        <f>IF(G145="I",$K145,IF(G145="II",$K145-SUM(H$8:H144),IF(G145="III",$K145-SUM(H$8:H144),IF(G145="IV",$K145-SUM(H$8:H144),IF(G145="V",1-SUM(H$8:H144)," ")))))</f>
        <v xml:space="preserve"> </v>
      </c>
      <c r="I145" s="66" t="str">
        <f t="shared" si="49"/>
        <v/>
      </c>
      <c r="J145" s="43" t="str">
        <f>IF(I145="A",$K145,IF(I145="B",$K145-SUM(J$8:J144),IF(I145="C",$K145-SUM(J$8:J144),IF(I145="D",$K145-SUM(J$8:J144),IF(I145="E",1-SUM(J$8:J144)," ")))))</f>
        <v xml:space="preserve"> </v>
      </c>
      <c r="K145" s="1">
        <f>IF(C$4=0,0,(SUM(D$8:D145)/C$4))</f>
        <v>0</v>
      </c>
      <c r="L145" s="9" t="str">
        <f t="shared" si="52"/>
        <v xml:space="preserve"> </v>
      </c>
      <c r="M145" s="2" t="str">
        <f>IF(U145=2,K145,IF(W145=2,K145-SUM(M$8:M144),IF(X145=2,K145-SUM(M$8:M144),IF(X144=2,1-SUM(M$8:M144)," "))))</f>
        <v xml:space="preserve"> </v>
      </c>
      <c r="N145" s="1" t="str">
        <f t="shared" si="53"/>
        <v xml:space="preserve"> </v>
      </c>
      <c r="P145" s="3" t="str">
        <f>IF(O145="Plus",$K145,IF(O145="Basis",$K145-SUM(P$8:P144),IF(O145="Breedte",$K145-SUM(P$8:P144),IF(O144="Breedte",1-SUM(P$8:P144)," "))))</f>
        <v xml:space="preserve"> </v>
      </c>
      <c r="Q145" s="57" t="str">
        <f t="shared" si="68"/>
        <v/>
      </c>
      <c r="R145" s="93">
        <f t="shared" si="67"/>
        <v>0</v>
      </c>
      <c r="S145" s="12">
        <f t="shared" si="54"/>
        <v>-67</v>
      </c>
      <c r="T145" s="18">
        <f t="shared" si="55"/>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6"/>
        <v>1</v>
      </c>
      <c r="Z145" s="12">
        <f t="shared" si="57"/>
        <v>1</v>
      </c>
      <c r="AA145" s="12">
        <f t="shared" si="58"/>
        <v>1</v>
      </c>
      <c r="AB145" s="12">
        <f t="shared" si="59"/>
        <v>1</v>
      </c>
      <c r="AD145" s="12">
        <f t="shared" si="60"/>
        <v>-67</v>
      </c>
      <c r="AE145" s="18">
        <f t="shared" si="61"/>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62"/>
        <v>1</v>
      </c>
      <c r="AK145" s="12">
        <f t="shared" si="63"/>
        <v>1</v>
      </c>
      <c r="AL145" s="12">
        <f t="shared" si="64"/>
        <v>1</v>
      </c>
      <c r="AM145" s="12">
        <f t="shared" si="65"/>
        <v>1</v>
      </c>
    </row>
    <row r="146" spans="1:39" ht="12" customHeight="1" x14ac:dyDescent="0.15">
      <c r="A146" s="5">
        <f t="shared" si="50"/>
        <v>0</v>
      </c>
      <c r="B146" s="5">
        <f t="shared" si="51"/>
        <v>0</v>
      </c>
      <c r="C146" s="14">
        <f t="shared" si="66"/>
        <v>-68</v>
      </c>
      <c r="F146" s="120">
        <f>VLOOKUP(C146,Blad1!$A:$B,2,0)</f>
        <v>0</v>
      </c>
      <c r="G146" s="65" t="str">
        <f t="shared" si="48"/>
        <v/>
      </c>
      <c r="H146" s="4" t="str">
        <f>IF(G146="I",$K146,IF(G146="II",$K146-SUM(H$8:H145),IF(G146="III",$K146-SUM(H$8:H145),IF(G146="IV",$K146-SUM(H$8:H145),IF(G146="V",1-SUM(H$8:H145)," ")))))</f>
        <v xml:space="preserve"> </v>
      </c>
      <c r="I146" s="66" t="str">
        <f t="shared" si="49"/>
        <v/>
      </c>
      <c r="J146" s="43" t="str">
        <f>IF(I146="A",$K146,IF(I146="B",$K146-SUM(J$8:J145),IF(I146="C",$K146-SUM(J$8:J145),IF(I146="D",$K146-SUM(J$8:J145),IF(I146="E",1-SUM(J$8:J145)," ")))))</f>
        <v xml:space="preserve"> </v>
      </c>
      <c r="K146" s="1">
        <f>IF(C$4=0,0,(SUM(D$8:D146)/C$4))</f>
        <v>0</v>
      </c>
      <c r="L146" s="9" t="str">
        <f t="shared" si="52"/>
        <v xml:space="preserve"> </v>
      </c>
      <c r="M146" s="2" t="str">
        <f>IF(U146=2,K146,IF(W146=2,K146-SUM(M$8:M145),IF(X146=2,K146-SUM(M$8:M145),IF(X145=2,1-SUM(M$8:M145)," "))))</f>
        <v xml:space="preserve"> </v>
      </c>
      <c r="N146" s="1" t="str">
        <f t="shared" si="53"/>
        <v xml:space="preserve"> </v>
      </c>
      <c r="P146" s="3" t="str">
        <f>IF(O146="Plus",$K146,IF(O146="Basis",$K146-SUM(P$8:P145),IF(O146="Breedte",$K146-SUM(P$8:P145),IF(O145="Breedte",1-SUM(P$8:P145)," "))))</f>
        <v xml:space="preserve"> </v>
      </c>
      <c r="Q146" s="57" t="str">
        <f t="shared" si="68"/>
        <v/>
      </c>
      <c r="R146" s="93">
        <f t="shared" si="67"/>
        <v>0</v>
      </c>
      <c r="S146" s="12">
        <f t="shared" si="54"/>
        <v>-68</v>
      </c>
      <c r="T146" s="18">
        <f t="shared" si="55"/>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6"/>
        <v>1</v>
      </c>
      <c r="Z146" s="12">
        <f t="shared" si="57"/>
        <v>1</v>
      </c>
      <c r="AA146" s="12">
        <f t="shared" si="58"/>
        <v>1</v>
      </c>
      <c r="AB146" s="12">
        <f t="shared" si="59"/>
        <v>1</v>
      </c>
      <c r="AD146" s="12">
        <f t="shared" si="60"/>
        <v>-68</v>
      </c>
      <c r="AE146" s="18">
        <f t="shared" si="61"/>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62"/>
        <v>1</v>
      </c>
      <c r="AK146" s="12">
        <f t="shared" si="63"/>
        <v>1</v>
      </c>
      <c r="AL146" s="12">
        <f t="shared" si="64"/>
        <v>1</v>
      </c>
      <c r="AM146" s="12">
        <f t="shared" si="65"/>
        <v>1</v>
      </c>
    </row>
    <row r="147" spans="1:39" ht="12" customHeight="1" x14ac:dyDescent="0.15">
      <c r="A147" s="5">
        <f t="shared" si="50"/>
        <v>0</v>
      </c>
      <c r="B147" s="5">
        <f t="shared" si="51"/>
        <v>0</v>
      </c>
      <c r="C147" s="14">
        <f t="shared" si="66"/>
        <v>-69</v>
      </c>
      <c r="F147" s="120">
        <f>VLOOKUP(C147,Blad1!$A:$B,2,0)</f>
        <v>0</v>
      </c>
      <c r="G147" s="65" t="str">
        <f t="shared" si="48"/>
        <v/>
      </c>
      <c r="H147" s="4" t="str">
        <f>IF(G147="I",$K147,IF(G147="II",$K147-SUM(H$8:H146),IF(G147="III",$K147-SUM(H$8:H146),IF(G147="IV",$K147-SUM(H$8:H146),IF(G147="V",1-SUM(H$8:H146)," ")))))</f>
        <v xml:space="preserve"> </v>
      </c>
      <c r="I147" s="66" t="str">
        <f t="shared" si="49"/>
        <v/>
      </c>
      <c r="J147" s="43" t="str">
        <f>IF(I147="A",$K147,IF(I147="B",$K147-SUM(J$8:J146),IF(I147="C",$K147-SUM(J$8:J146),IF(I147="D",$K147-SUM(J$8:J146),IF(I147="E",1-SUM(J$8:J146)," ")))))</f>
        <v xml:space="preserve"> </v>
      </c>
      <c r="K147" s="1">
        <f>IF(C$4=0,0,(SUM(D$8:D147)/C$4))</f>
        <v>0</v>
      </c>
      <c r="L147" s="9" t="str">
        <f t="shared" si="52"/>
        <v xml:space="preserve"> </v>
      </c>
      <c r="M147" s="2" t="str">
        <f>IF(U147=2,K147,IF(W147=2,K147-SUM(M$8:M146),IF(X147=2,K147-SUM(M$8:M146),IF(X146=2,1-SUM(M$8:M146)," "))))</f>
        <v xml:space="preserve"> </v>
      </c>
      <c r="N147" s="1" t="str">
        <f t="shared" si="53"/>
        <v xml:space="preserve"> </v>
      </c>
      <c r="P147" s="3" t="str">
        <f>IF(O147="Plus",$K147,IF(O147="Basis",$K147-SUM(P$8:P146),IF(O147="Breedte",$K147-SUM(P$8:P146),IF(O146="Breedte",1-SUM(P$8:P146)," "))))</f>
        <v xml:space="preserve"> </v>
      </c>
      <c r="Q147" s="57" t="str">
        <f t="shared" si="68"/>
        <v/>
      </c>
      <c r="R147" s="93">
        <f t="shared" si="67"/>
        <v>0</v>
      </c>
      <c r="S147" s="12">
        <f t="shared" si="54"/>
        <v>-69</v>
      </c>
      <c r="T147" s="18">
        <f t="shared" si="55"/>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6"/>
        <v>1</v>
      </c>
      <c r="Z147" s="12">
        <f t="shared" si="57"/>
        <v>1</v>
      </c>
      <c r="AA147" s="12">
        <f t="shared" si="58"/>
        <v>1</v>
      </c>
      <c r="AB147" s="12">
        <f t="shared" si="59"/>
        <v>1</v>
      </c>
      <c r="AD147" s="12">
        <f t="shared" si="60"/>
        <v>-69</v>
      </c>
      <c r="AE147" s="18">
        <f t="shared" si="61"/>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62"/>
        <v>1</v>
      </c>
      <c r="AK147" s="12">
        <f t="shared" si="63"/>
        <v>1</v>
      </c>
      <c r="AL147" s="12">
        <f t="shared" si="64"/>
        <v>1</v>
      </c>
      <c r="AM147" s="12">
        <f t="shared" si="65"/>
        <v>1</v>
      </c>
    </row>
    <row r="148" spans="1:39" ht="12" customHeight="1" x14ac:dyDescent="0.15">
      <c r="A148" s="5">
        <f t="shared" si="50"/>
        <v>0</v>
      </c>
      <c r="B148" s="5">
        <f t="shared" si="51"/>
        <v>0</v>
      </c>
      <c r="C148" s="14">
        <f t="shared" si="66"/>
        <v>-70</v>
      </c>
      <c r="F148" s="120">
        <f>VLOOKUP(C148,Blad1!$A:$B,2,0)</f>
        <v>0</v>
      </c>
      <c r="G148" s="65" t="str">
        <f t="shared" si="48"/>
        <v/>
      </c>
      <c r="H148" s="4" t="str">
        <f>IF(G148="I",$K148,IF(G148="II",$K148-SUM(H$8:H147),IF(G148="III",$K148-SUM(H$8:H147),IF(G148="IV",$K148-SUM(H$8:H147),IF(G148="V",1-SUM(H$8:H147)," ")))))</f>
        <v xml:space="preserve"> </v>
      </c>
      <c r="I148" s="66" t="str">
        <f t="shared" si="49"/>
        <v/>
      </c>
      <c r="J148" s="43" t="str">
        <f>IF(I148="A",$K148,IF(I148="B",$K148-SUM(J$8:J147),IF(I148="C",$K148-SUM(J$8:J147),IF(I148="D",$K148-SUM(J$8:J147),IF(I148="E",1-SUM(J$8:J147)," ")))))</f>
        <v xml:space="preserve"> </v>
      </c>
      <c r="K148" s="1">
        <f>IF(C$4=0,0,(SUM(D$8:D148)/C$4))</f>
        <v>0</v>
      </c>
      <c r="L148" s="9" t="str">
        <f t="shared" si="52"/>
        <v xml:space="preserve"> </v>
      </c>
      <c r="M148" s="2" t="str">
        <f>IF(U148=2,K148,IF(W148=2,K148-SUM(M$8:M147),IF(X148=2,K148-SUM(M$8:M147),IF(X147=2,1-SUM(M$8:M147)," "))))</f>
        <v xml:space="preserve"> </v>
      </c>
      <c r="N148" s="1" t="str">
        <f t="shared" si="53"/>
        <v xml:space="preserve"> </v>
      </c>
      <c r="P148" s="3" t="str">
        <f>IF(O148="Plus",$K148,IF(O148="Basis",$K148-SUM(P$8:P147),IF(O148="Breedte",$K148-SUM(P$8:P147),IF(O147="Breedte",1-SUM(P$8:P147)," "))))</f>
        <v xml:space="preserve"> </v>
      </c>
      <c r="Q148" s="57" t="str">
        <f t="shared" si="68"/>
        <v/>
      </c>
      <c r="R148" s="93">
        <f t="shared" si="67"/>
        <v>0</v>
      </c>
      <c r="S148" s="12">
        <f t="shared" si="54"/>
        <v>-70</v>
      </c>
      <c r="T148" s="18">
        <f t="shared" si="55"/>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6"/>
        <v>1</v>
      </c>
      <c r="Z148" s="12">
        <f t="shared" si="57"/>
        <v>1</v>
      </c>
      <c r="AA148" s="12">
        <f t="shared" si="58"/>
        <v>1</v>
      </c>
      <c r="AB148" s="12">
        <f t="shared" si="59"/>
        <v>1</v>
      </c>
      <c r="AD148" s="12">
        <f t="shared" si="60"/>
        <v>-70</v>
      </c>
      <c r="AE148" s="18">
        <f t="shared" si="61"/>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62"/>
        <v>1</v>
      </c>
      <c r="AK148" s="12">
        <f t="shared" si="63"/>
        <v>1</v>
      </c>
      <c r="AL148" s="12">
        <f t="shared" si="64"/>
        <v>1</v>
      </c>
      <c r="AM148" s="12">
        <f t="shared" si="65"/>
        <v>1</v>
      </c>
    </row>
    <row r="149" spans="1:39" ht="12" customHeight="1" x14ac:dyDescent="0.15">
      <c r="A149" s="5">
        <f t="shared" si="50"/>
        <v>0</v>
      </c>
      <c r="B149" s="5">
        <f t="shared" si="51"/>
        <v>0</v>
      </c>
      <c r="C149" s="14">
        <f t="shared" si="66"/>
        <v>-71</v>
      </c>
      <c r="F149" s="120">
        <f>VLOOKUP(C149,Blad1!$A:$B,2,0)</f>
        <v>0</v>
      </c>
      <c r="G149" s="65" t="str">
        <f t="shared" si="48"/>
        <v/>
      </c>
      <c r="H149" s="4" t="str">
        <f>IF(G149="I",$K149,IF(G149="II",$K149-SUM(H$8:H148),IF(G149="III",$K149-SUM(H$8:H148),IF(G149="IV",$K149-SUM(H$8:H148),IF(G149="V",1-SUM(H$8:H148)," ")))))</f>
        <v xml:space="preserve"> </v>
      </c>
      <c r="I149" s="66" t="str">
        <f t="shared" si="49"/>
        <v/>
      </c>
      <c r="J149" s="43" t="str">
        <f>IF(I149="A",$K149,IF(I149="B",$K149-SUM(J$8:J148),IF(I149="C",$K149-SUM(J$8:J148),IF(I149="D",$K149-SUM(J$8:J148),IF(I149="E",1-SUM(J$8:J148)," ")))))</f>
        <v xml:space="preserve"> </v>
      </c>
      <c r="K149" s="1">
        <f>IF(C$4=0,0,(SUM(D$8:D149)/C$4))</f>
        <v>0</v>
      </c>
      <c r="L149" s="9" t="str">
        <f t="shared" si="52"/>
        <v xml:space="preserve"> </v>
      </c>
      <c r="M149" s="2" t="str">
        <f>IF(U149=2,K149,IF(W149=2,K149-SUM(M$8:M148),IF(X149=2,K149-SUM(M$8:M148),IF(X148=2,1-SUM(M$8:M148)," "))))</f>
        <v xml:space="preserve"> </v>
      </c>
      <c r="N149" s="1" t="str">
        <f t="shared" si="53"/>
        <v xml:space="preserve"> </v>
      </c>
      <c r="P149" s="3" t="str">
        <f>IF(O149="Plus",$K149,IF(O149="Basis",$K149-SUM(P$8:P148),IF(O149="Breedte",$K149-SUM(P$8:P148),IF(O148="Breedte",1-SUM(P$8:P148)," "))))</f>
        <v xml:space="preserve"> </v>
      </c>
      <c r="Q149" s="57" t="str">
        <f t="shared" si="68"/>
        <v/>
      </c>
      <c r="R149" s="93">
        <f t="shared" si="67"/>
        <v>0</v>
      </c>
      <c r="S149" s="12">
        <f t="shared" si="54"/>
        <v>-71</v>
      </c>
      <c r="T149" s="18">
        <f t="shared" si="55"/>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6"/>
        <v>1</v>
      </c>
      <c r="Z149" s="12">
        <f t="shared" si="57"/>
        <v>1</v>
      </c>
      <c r="AA149" s="12">
        <f t="shared" si="58"/>
        <v>1</v>
      </c>
      <c r="AB149" s="12">
        <f t="shared" si="59"/>
        <v>1</v>
      </c>
      <c r="AD149" s="12">
        <f t="shared" si="60"/>
        <v>-71</v>
      </c>
      <c r="AE149" s="18">
        <f t="shared" si="61"/>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62"/>
        <v>1</v>
      </c>
      <c r="AK149" s="12">
        <f t="shared" si="63"/>
        <v>1</v>
      </c>
      <c r="AL149" s="12">
        <f t="shared" si="64"/>
        <v>1</v>
      </c>
      <c r="AM149" s="12">
        <f t="shared" si="65"/>
        <v>1</v>
      </c>
    </row>
    <row r="150" spans="1:39" ht="12" customHeight="1" x14ac:dyDescent="0.15">
      <c r="A150" s="5">
        <f t="shared" si="50"/>
        <v>0</v>
      </c>
      <c r="B150" s="5">
        <f t="shared" si="51"/>
        <v>0</v>
      </c>
      <c r="C150" s="14">
        <f t="shared" si="66"/>
        <v>-72</v>
      </c>
      <c r="F150" s="120">
        <f>VLOOKUP(C150,Blad1!$A:$B,2,0)</f>
        <v>0</v>
      </c>
      <c r="G150" s="65" t="str">
        <f t="shared" si="48"/>
        <v/>
      </c>
      <c r="H150" s="4" t="str">
        <f>IF(G150="I",$K150,IF(G150="II",$K150-SUM(H$8:H149),IF(G150="III",$K150-SUM(H$8:H149),IF(G150="IV",$K150-SUM(H$8:H149),IF(G150="V",1-SUM(H$8:H149)," ")))))</f>
        <v xml:space="preserve"> </v>
      </c>
      <c r="I150" s="66" t="str">
        <f t="shared" si="49"/>
        <v/>
      </c>
      <c r="J150" s="43" t="str">
        <f>IF(I150="A",$K150,IF(I150="B",$K150-SUM(J$8:J149),IF(I150="C",$K150-SUM(J$8:J149),IF(I150="D",$K150-SUM(J$8:J149),IF(I150="E",1-SUM(J$8:J149)," ")))))</f>
        <v xml:space="preserve"> </v>
      </c>
      <c r="K150" s="1">
        <f>IF(C$4=0,0,(SUM(D$8:D150)/C$4))</f>
        <v>0</v>
      </c>
      <c r="L150" s="9" t="str">
        <f t="shared" si="52"/>
        <v xml:space="preserve"> </v>
      </c>
      <c r="M150" s="2" t="str">
        <f>IF(U150=2,K150,IF(W150=2,K150-SUM(M$8:M149),IF(X150=2,K150-SUM(M$8:M149),IF(X149=2,1-SUM(M$8:M149)," "))))</f>
        <v xml:space="preserve"> </v>
      </c>
      <c r="N150" s="1" t="str">
        <f t="shared" si="53"/>
        <v xml:space="preserve"> </v>
      </c>
      <c r="P150" s="3" t="str">
        <f>IF(O150="Plus",$K150,IF(O150="Basis",$K150-SUM(P$8:P149),IF(O150="Breedte",$K150-SUM(P$8:P149),IF(O149="Breedte",1-SUM(P$8:P149)," "))))</f>
        <v xml:space="preserve"> </v>
      </c>
      <c r="Q150" s="57" t="str">
        <f t="shared" si="68"/>
        <v/>
      </c>
      <c r="R150" s="93">
        <f t="shared" si="67"/>
        <v>0</v>
      </c>
      <c r="S150" s="12">
        <f t="shared" si="54"/>
        <v>-72</v>
      </c>
      <c r="T150" s="18">
        <f t="shared" si="55"/>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6"/>
        <v>1</v>
      </c>
      <c r="Z150" s="12">
        <f t="shared" si="57"/>
        <v>1</v>
      </c>
      <c r="AA150" s="12">
        <f t="shared" si="58"/>
        <v>1</v>
      </c>
      <c r="AB150" s="12">
        <f t="shared" si="59"/>
        <v>1</v>
      </c>
      <c r="AD150" s="12">
        <f t="shared" si="60"/>
        <v>-72</v>
      </c>
      <c r="AE150" s="18">
        <f t="shared" si="61"/>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62"/>
        <v>1</v>
      </c>
      <c r="AK150" s="12">
        <f t="shared" si="63"/>
        <v>1</v>
      </c>
      <c r="AL150" s="12">
        <f t="shared" si="64"/>
        <v>1</v>
      </c>
      <c r="AM150" s="12">
        <f t="shared" si="65"/>
        <v>1</v>
      </c>
    </row>
    <row r="151" spans="1:39" ht="12" customHeight="1" x14ac:dyDescent="0.15">
      <c r="A151" s="5">
        <f t="shared" si="50"/>
        <v>0</v>
      </c>
      <c r="B151" s="5">
        <f t="shared" si="51"/>
        <v>0</v>
      </c>
      <c r="C151" s="14">
        <f t="shared" si="66"/>
        <v>-73</v>
      </c>
      <c r="F151" s="120">
        <f>VLOOKUP(C151,Blad1!$A:$B,2,0)</f>
        <v>0</v>
      </c>
      <c r="G151" s="65" t="str">
        <f t="shared" si="48"/>
        <v/>
      </c>
      <c r="H151" s="4" t="str">
        <f>IF(G151="I",$K151,IF(G151="II",$K151-SUM(H$8:H150),IF(G151="III",$K151-SUM(H$8:H150),IF(G151="IV",$K151-SUM(H$8:H150),IF(G151="V",1-SUM(H$8:H150)," ")))))</f>
        <v xml:space="preserve"> </v>
      </c>
      <c r="I151" s="66" t="str">
        <f t="shared" si="49"/>
        <v/>
      </c>
      <c r="J151" s="43" t="str">
        <f>IF(I151="A",$K151,IF(I151="B",$K151-SUM(J$8:J150),IF(I151="C",$K151-SUM(J$8:J150),IF(I151="D",$K151-SUM(J$8:J150),IF(I151="E",1-SUM(J$8:J150)," ")))))</f>
        <v xml:space="preserve"> </v>
      </c>
      <c r="K151" s="1">
        <f>IF(C$4=0,0,(SUM(D$8:D151)/C$4))</f>
        <v>0</v>
      </c>
      <c r="L151" s="9" t="str">
        <f t="shared" si="52"/>
        <v xml:space="preserve"> </v>
      </c>
      <c r="M151" s="2" t="str">
        <f>IF(U151=2,K151,IF(W151=2,K151-SUM(M$8:M150),IF(X151=2,K151-SUM(M$8:M150),IF(X150=2,1-SUM(M$8:M150)," "))))</f>
        <v xml:space="preserve"> </v>
      </c>
      <c r="N151" s="1" t="str">
        <f t="shared" si="53"/>
        <v xml:space="preserve"> </v>
      </c>
      <c r="P151" s="3" t="str">
        <f>IF(O151="Plus",$K151,IF(O151="Basis",$K151-SUM(P$8:P150),IF(O151="Breedte",$K151-SUM(P$8:P150),IF(O150="Breedte",1-SUM(P$8:P150)," "))))</f>
        <v xml:space="preserve"> </v>
      </c>
      <c r="Q151" s="57" t="str">
        <f t="shared" si="68"/>
        <v/>
      </c>
      <c r="R151" s="93">
        <f t="shared" si="67"/>
        <v>0</v>
      </c>
      <c r="S151" s="12">
        <f t="shared" si="54"/>
        <v>-73</v>
      </c>
      <c r="T151" s="18">
        <f t="shared" si="55"/>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6"/>
        <v>1</v>
      </c>
      <c r="Z151" s="12">
        <f t="shared" si="57"/>
        <v>1</v>
      </c>
      <c r="AA151" s="12">
        <f t="shared" si="58"/>
        <v>1</v>
      </c>
      <c r="AB151" s="12">
        <f t="shared" si="59"/>
        <v>1</v>
      </c>
      <c r="AD151" s="12">
        <f t="shared" si="60"/>
        <v>-73</v>
      </c>
      <c r="AE151" s="18">
        <f t="shared" si="61"/>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62"/>
        <v>1</v>
      </c>
      <c r="AK151" s="12">
        <f t="shared" si="63"/>
        <v>1</v>
      </c>
      <c r="AL151" s="12">
        <f t="shared" si="64"/>
        <v>1</v>
      </c>
      <c r="AM151" s="12">
        <f t="shared" si="65"/>
        <v>1</v>
      </c>
    </row>
    <row r="152" spans="1:39" ht="12" customHeight="1" x14ac:dyDescent="0.15">
      <c r="A152" s="5">
        <f t="shared" si="50"/>
        <v>0</v>
      </c>
      <c r="B152" s="5">
        <f t="shared" si="51"/>
        <v>0</v>
      </c>
      <c r="C152" s="14">
        <f t="shared" si="66"/>
        <v>-74</v>
      </c>
      <c r="F152" s="120">
        <f>VLOOKUP(C152,Blad1!$A:$B,2,0)</f>
        <v>0</v>
      </c>
      <c r="G152" s="65" t="str">
        <f t="shared" si="48"/>
        <v/>
      </c>
      <c r="H152" s="4" t="str">
        <f>IF(G152="I",$K152,IF(G152="II",$K152-SUM(H$8:H151),IF(G152="III",$K152-SUM(H$8:H151),IF(G152="IV",$K152-SUM(H$8:H151),IF(G152="V",1-SUM(H$8:H151)," ")))))</f>
        <v xml:space="preserve"> </v>
      </c>
      <c r="I152" s="66" t="str">
        <f t="shared" si="49"/>
        <v/>
      </c>
      <c r="J152" s="43" t="str">
        <f>IF(I152="A",$K152,IF(I152="B",$K152-SUM(J$8:J151),IF(I152="C",$K152-SUM(J$8:J151),IF(I152="D",$K152-SUM(J$8:J151),IF(I152="E",1-SUM(J$8:J151)," ")))))</f>
        <v xml:space="preserve"> </v>
      </c>
      <c r="K152" s="1">
        <f>IF(C$4=0,0,(SUM(D$8:D152)/C$4))</f>
        <v>0</v>
      </c>
      <c r="L152" s="9" t="str">
        <f t="shared" si="52"/>
        <v xml:space="preserve"> </v>
      </c>
      <c r="M152" s="2" t="str">
        <f>IF(U152=2,K152,IF(W152=2,K152-SUM(M$8:M151),IF(X152=2,K152-SUM(M$8:M151),IF(X151=2,1-SUM(M$8:M151)," "))))</f>
        <v xml:space="preserve"> </v>
      </c>
      <c r="N152" s="1" t="str">
        <f t="shared" si="53"/>
        <v xml:space="preserve"> </v>
      </c>
      <c r="P152" s="3" t="str">
        <f>IF(O152="Plus",$K152,IF(O152="Basis",$K152-SUM(P$8:P151),IF(O152="Breedte",$K152-SUM(P$8:P151),IF(O151="Breedte",1-SUM(P$8:P151)," "))))</f>
        <v xml:space="preserve"> </v>
      </c>
      <c r="Q152" s="57" t="str">
        <f t="shared" si="68"/>
        <v/>
      </c>
      <c r="R152" s="93">
        <f t="shared" si="67"/>
        <v>0</v>
      </c>
      <c r="S152" s="12">
        <f t="shared" si="54"/>
        <v>-74</v>
      </c>
      <c r="T152" s="18">
        <f t="shared" si="55"/>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6"/>
        <v>1</v>
      </c>
      <c r="Z152" s="12">
        <f t="shared" si="57"/>
        <v>1</v>
      </c>
      <c r="AA152" s="12">
        <f t="shared" si="58"/>
        <v>1</v>
      </c>
      <c r="AB152" s="12">
        <f t="shared" si="59"/>
        <v>1</v>
      </c>
      <c r="AD152" s="12">
        <f t="shared" si="60"/>
        <v>-74</v>
      </c>
      <c r="AE152" s="18">
        <f t="shared" si="61"/>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62"/>
        <v>1</v>
      </c>
      <c r="AK152" s="12">
        <f t="shared" si="63"/>
        <v>1</v>
      </c>
      <c r="AL152" s="12">
        <f t="shared" si="64"/>
        <v>1</v>
      </c>
      <c r="AM152" s="12">
        <f t="shared" si="65"/>
        <v>1</v>
      </c>
    </row>
    <row r="153" spans="1:39" ht="12" customHeight="1" x14ac:dyDescent="0.15">
      <c r="A153" s="5">
        <f t="shared" si="50"/>
        <v>0</v>
      </c>
      <c r="B153" s="5">
        <f t="shared" si="51"/>
        <v>0</v>
      </c>
      <c r="C153" s="14">
        <f t="shared" si="66"/>
        <v>-75</v>
      </c>
      <c r="F153" s="120">
        <f>VLOOKUP(C153,Blad1!$A:$B,2,0)</f>
        <v>0</v>
      </c>
      <c r="G153" s="65" t="str">
        <f t="shared" si="48"/>
        <v/>
      </c>
      <c r="H153" s="4" t="str">
        <f>IF(G153="I",$K153,IF(G153="II",$K153-SUM(H$8:H152),IF(G153="III",$K153-SUM(H$8:H152),IF(G153="IV",$K153-SUM(H$8:H152),IF(G153="V",1-SUM(H$8:H152)," ")))))</f>
        <v xml:space="preserve"> </v>
      </c>
      <c r="I153" s="66" t="str">
        <f t="shared" si="49"/>
        <v/>
      </c>
      <c r="J153" s="43" t="str">
        <f>IF(I153="A",$K153,IF(I153="B",$K153-SUM(J$8:J152),IF(I153="C",$K153-SUM(J$8:J152),IF(I153="D",$K153-SUM(J$8:J152),IF(I153="E",1-SUM(J$8:J152)," ")))))</f>
        <v xml:space="preserve"> </v>
      </c>
      <c r="K153" s="1">
        <f>IF(C$4=0,0,(SUM(D$8:D153)/C$4))</f>
        <v>0</v>
      </c>
      <c r="L153" s="9" t="str">
        <f t="shared" si="52"/>
        <v xml:space="preserve"> </v>
      </c>
      <c r="M153" s="2" t="str">
        <f>IF(U153=2,K153,IF(W153=2,K153-SUM(M$8:M152),IF(X153=2,K153-SUM(M$8:M152),IF(X152=2,1-SUM(M$8:M152)," "))))</f>
        <v xml:space="preserve"> </v>
      </c>
      <c r="N153" s="1" t="str">
        <f t="shared" si="53"/>
        <v xml:space="preserve"> </v>
      </c>
      <c r="P153" s="3" t="str">
        <f>IF(O153="Plus",$K153,IF(O153="Basis",$K153-SUM(P$8:P152),IF(O153="Breedte",$K153-SUM(P$8:P152),IF(O152="Breedte",1-SUM(P$8:P152)," "))))</f>
        <v xml:space="preserve"> </v>
      </c>
      <c r="Q153" s="57" t="str">
        <f t="shared" si="68"/>
        <v/>
      </c>
      <c r="R153" s="93">
        <f t="shared" si="67"/>
        <v>0</v>
      </c>
      <c r="S153" s="12">
        <f t="shared" si="54"/>
        <v>-75</v>
      </c>
      <c r="T153" s="18">
        <f t="shared" si="55"/>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6"/>
        <v>1</v>
      </c>
      <c r="Z153" s="12">
        <f t="shared" si="57"/>
        <v>1</v>
      </c>
      <c r="AA153" s="12">
        <f t="shared" si="58"/>
        <v>1</v>
      </c>
      <c r="AB153" s="12">
        <f t="shared" si="59"/>
        <v>1</v>
      </c>
      <c r="AD153" s="12">
        <f t="shared" si="60"/>
        <v>-75</v>
      </c>
      <c r="AE153" s="18">
        <f t="shared" si="61"/>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62"/>
        <v>1</v>
      </c>
      <c r="AK153" s="12">
        <f t="shared" si="63"/>
        <v>1</v>
      </c>
      <c r="AL153" s="12">
        <f t="shared" si="64"/>
        <v>1</v>
      </c>
      <c r="AM153" s="12">
        <f t="shared" si="65"/>
        <v>1</v>
      </c>
    </row>
    <row r="154" spans="1:39" ht="12" customHeight="1" x14ac:dyDescent="0.15">
      <c r="A154" s="5">
        <f t="shared" si="50"/>
        <v>0</v>
      </c>
      <c r="B154" s="5">
        <f t="shared" si="51"/>
        <v>0</v>
      </c>
      <c r="C154" s="14">
        <f t="shared" si="66"/>
        <v>-76</v>
      </c>
      <c r="F154" s="120">
        <f>VLOOKUP(C154,Blad1!$A:$B,2,0)</f>
        <v>0</v>
      </c>
      <c r="G154" s="65" t="str">
        <f t="shared" si="48"/>
        <v/>
      </c>
      <c r="H154" s="4" t="str">
        <f>IF(G154="I",$K154,IF(G154="II",$K154-SUM(H$8:H153),IF(G154="III",$K154-SUM(H$8:H153),IF(G154="IV",$K154-SUM(H$8:H153),IF(G154="V",1-SUM(H$8:H153)," ")))))</f>
        <v xml:space="preserve"> </v>
      </c>
      <c r="I154" s="66" t="str">
        <f t="shared" si="49"/>
        <v/>
      </c>
      <c r="J154" s="43" t="str">
        <f>IF(I154="A",$K154,IF(I154="B",$K154-SUM(J$8:J153),IF(I154="C",$K154-SUM(J$8:J153),IF(I154="D",$K154-SUM(J$8:J153),IF(I154="E",1-SUM(J$8:J153)," ")))))</f>
        <v xml:space="preserve"> </v>
      </c>
      <c r="K154" s="1">
        <f>IF(C$4=0,0,(SUM(D$8:D154)/C$4))</f>
        <v>0</v>
      </c>
      <c r="L154" s="9" t="str">
        <f t="shared" si="52"/>
        <v xml:space="preserve"> </v>
      </c>
      <c r="M154" s="2" t="str">
        <f>IF(U154=2,K154,IF(W154=2,K154-SUM(M$8:M153),IF(X154=2,K154-SUM(M$8:M153),IF(X153=2,1-SUM(M$8:M153)," "))))</f>
        <v xml:space="preserve"> </v>
      </c>
      <c r="N154" s="1" t="str">
        <f t="shared" si="53"/>
        <v xml:space="preserve"> </v>
      </c>
      <c r="P154" s="3" t="str">
        <f>IF(O154="Plus",$K154,IF(O154="Basis",$K154-SUM(P$8:P153),IF(O154="Breedte",$K154-SUM(P$8:P153),IF(O153="Breedte",1-SUM(P$8:P153)," "))))</f>
        <v xml:space="preserve"> </v>
      </c>
      <c r="Q154" s="57" t="str">
        <f t="shared" si="68"/>
        <v/>
      </c>
      <c r="R154" s="93">
        <f t="shared" si="67"/>
        <v>0</v>
      </c>
      <c r="S154" s="12">
        <f t="shared" si="54"/>
        <v>-76</v>
      </c>
      <c r="T154" s="18">
        <f t="shared" si="55"/>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6"/>
        <v>1</v>
      </c>
      <c r="Z154" s="12">
        <f t="shared" si="57"/>
        <v>1</v>
      </c>
      <c r="AA154" s="12">
        <f t="shared" si="58"/>
        <v>1</v>
      </c>
      <c r="AB154" s="12">
        <f t="shared" si="59"/>
        <v>1</v>
      </c>
      <c r="AD154" s="12">
        <f t="shared" si="60"/>
        <v>-76</v>
      </c>
      <c r="AE154" s="18">
        <f t="shared" si="61"/>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62"/>
        <v>1</v>
      </c>
      <c r="AK154" s="12">
        <f t="shared" si="63"/>
        <v>1</v>
      </c>
      <c r="AL154" s="12">
        <f t="shared" si="64"/>
        <v>1</v>
      </c>
      <c r="AM154" s="12">
        <f t="shared" si="65"/>
        <v>1</v>
      </c>
    </row>
    <row r="155" spans="1:39" ht="12" customHeight="1" x14ac:dyDescent="0.15">
      <c r="A155" s="5">
        <f t="shared" si="50"/>
        <v>0</v>
      </c>
      <c r="B155" s="5">
        <f t="shared" si="51"/>
        <v>0</v>
      </c>
      <c r="C155" s="14">
        <f t="shared" si="66"/>
        <v>-77</v>
      </c>
      <c r="F155" s="120">
        <f>VLOOKUP(C155,Blad1!$A:$B,2,0)</f>
        <v>0</v>
      </c>
      <c r="G155" s="65" t="str">
        <f t="shared" si="48"/>
        <v/>
      </c>
      <c r="H155" s="4" t="str">
        <f>IF(G155="I",$K155,IF(G155="II",$K155-SUM(H$8:H154),IF(G155="III",$K155-SUM(H$8:H154),IF(G155="IV",$K155-SUM(H$8:H154),IF(G155="V",1-SUM(H$8:H154)," ")))))</f>
        <v xml:space="preserve"> </v>
      </c>
      <c r="I155" s="66" t="str">
        <f t="shared" si="49"/>
        <v/>
      </c>
      <c r="J155" s="43" t="str">
        <f>IF(I155="A",$K155,IF(I155="B",$K155-SUM(J$8:J154),IF(I155="C",$K155-SUM(J$8:J154),IF(I155="D",$K155-SUM(J$8:J154),IF(I155="E",1-SUM(J$8:J154)," ")))))</f>
        <v xml:space="preserve"> </v>
      </c>
      <c r="K155" s="1">
        <f>IF(C$4=0,0,(SUM(D$8:D155)/C$4))</f>
        <v>0</v>
      </c>
      <c r="L155" s="9" t="str">
        <f t="shared" si="52"/>
        <v xml:space="preserve"> </v>
      </c>
      <c r="M155" s="2" t="str">
        <f>IF(U155=2,K155,IF(W155=2,K155-SUM(M$8:M154),IF(X155=2,K155-SUM(M$8:M154),IF(X154=2,1-SUM(M$8:M154)," "))))</f>
        <v xml:space="preserve"> </v>
      </c>
      <c r="N155" s="1" t="str">
        <f t="shared" si="53"/>
        <v xml:space="preserve"> </v>
      </c>
      <c r="P155" s="3" t="str">
        <f>IF(O155="Plus",$K155,IF(O155="Basis",$K155-SUM(P$8:P154),IF(O155="Breedte",$K155-SUM(P$8:P154),IF(O154="Breedte",1-SUM(P$8:P154)," "))))</f>
        <v xml:space="preserve"> </v>
      </c>
      <c r="Q155" s="57" t="str">
        <f t="shared" si="68"/>
        <v/>
      </c>
      <c r="R155" s="93">
        <f t="shared" si="67"/>
        <v>0</v>
      </c>
      <c r="S155" s="12">
        <f t="shared" si="54"/>
        <v>-77</v>
      </c>
      <c r="T155" s="18">
        <f t="shared" si="55"/>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6"/>
        <v>1</v>
      </c>
      <c r="Z155" s="12">
        <f t="shared" si="57"/>
        <v>1</v>
      </c>
      <c r="AA155" s="12">
        <f t="shared" si="58"/>
        <v>1</v>
      </c>
      <c r="AB155" s="12">
        <f t="shared" si="59"/>
        <v>1</v>
      </c>
      <c r="AD155" s="12">
        <f t="shared" si="60"/>
        <v>-77</v>
      </c>
      <c r="AE155" s="18">
        <f t="shared" si="61"/>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62"/>
        <v>1</v>
      </c>
      <c r="AK155" s="12">
        <f t="shared" si="63"/>
        <v>1</v>
      </c>
      <c r="AL155" s="12">
        <f t="shared" si="64"/>
        <v>1</v>
      </c>
      <c r="AM155" s="12">
        <f t="shared" si="65"/>
        <v>1</v>
      </c>
    </row>
    <row r="156" spans="1:39" ht="12" customHeight="1" x14ac:dyDescent="0.15">
      <c r="A156" s="5">
        <f t="shared" si="50"/>
        <v>0</v>
      </c>
      <c r="B156" s="5">
        <f t="shared" si="51"/>
        <v>0</v>
      </c>
      <c r="C156" s="14">
        <f t="shared" si="66"/>
        <v>-78</v>
      </c>
      <c r="F156" s="120"/>
      <c r="G156" s="65" t="str">
        <f t="shared" si="48"/>
        <v/>
      </c>
      <c r="H156" s="4" t="str">
        <f>IF(G156="I",$K156,IF(G156="II",$K156-SUM(H$8:H155),IF(G156="III",$K156-SUM(H$8:H155),IF(G156="IV",$K156-SUM(H$8:H155),IF(G156="V",1-SUM(H$8:H155)," ")))))</f>
        <v xml:space="preserve"> </v>
      </c>
      <c r="I156" s="66" t="str">
        <f t="shared" si="49"/>
        <v/>
      </c>
      <c r="J156" s="43" t="str">
        <f>IF(I156="A",$K156,IF(I156="B",$K156-SUM(J$8:J155),IF(I156="C",$K156-SUM(J$8:J155),IF(I156="D",$K156-SUM(J$8:J155),IF(I156="E",1-SUM(J$8:J155)," ")))))</f>
        <v xml:space="preserve"> </v>
      </c>
      <c r="K156" s="1">
        <f>IF(C$4=0,0,(SUM(D$8:D156)/C$4))</f>
        <v>0</v>
      </c>
      <c r="L156" s="9" t="str">
        <f t="shared" si="52"/>
        <v xml:space="preserve"> </v>
      </c>
      <c r="M156" s="2" t="str">
        <f>IF(U156=2,K156,IF(W156=2,K156-SUM(M$8:M155),IF(X156=2,K156-SUM(M$8:M155),IF(X155=2,1-SUM(M$8:M155)," "))))</f>
        <v xml:space="preserve"> </v>
      </c>
      <c r="N156" s="1" t="str">
        <f t="shared" si="53"/>
        <v xml:space="preserve"> </v>
      </c>
      <c r="P156" s="3" t="str">
        <f>IF(O156="Plus",$K156,IF(O156="Basis",$K156-SUM(P$8:P155),IF(O156="Breedte",$K156-SUM(P$8:P155),IF(O155="Breedte",1-SUM(P$8:P155)," "))))</f>
        <v xml:space="preserve"> </v>
      </c>
      <c r="Q156" s="57" t="str">
        <f t="shared" si="68"/>
        <v/>
      </c>
      <c r="R156" s="93">
        <f t="shared" si="67"/>
        <v>0</v>
      </c>
      <c r="S156" s="12">
        <f t="shared" si="54"/>
        <v>-78</v>
      </c>
      <c r="T156" s="18">
        <f t="shared" si="55"/>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6"/>
        <v>1</v>
      </c>
      <c r="Z156" s="12">
        <f t="shared" si="57"/>
        <v>1</v>
      </c>
      <c r="AA156" s="12">
        <f t="shared" si="58"/>
        <v>1</v>
      </c>
      <c r="AB156" s="12">
        <f t="shared" si="59"/>
        <v>1</v>
      </c>
      <c r="AD156" s="12">
        <f t="shared" si="60"/>
        <v>-78</v>
      </c>
      <c r="AE156" s="18">
        <f t="shared" si="61"/>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62"/>
        <v>1</v>
      </c>
      <c r="AK156" s="12">
        <f t="shared" si="63"/>
        <v>1</v>
      </c>
      <c r="AL156" s="12">
        <f t="shared" si="64"/>
        <v>1</v>
      </c>
      <c r="AM156" s="12">
        <f t="shared" si="65"/>
        <v>1</v>
      </c>
    </row>
    <row r="157" spans="1:39" ht="12" customHeight="1" x14ac:dyDescent="0.15">
      <c r="A157" s="5">
        <f t="shared" si="50"/>
        <v>0</v>
      </c>
      <c r="B157" s="5">
        <f t="shared" si="51"/>
        <v>0</v>
      </c>
      <c r="C157" s="14">
        <f t="shared" si="66"/>
        <v>-79</v>
      </c>
      <c r="F157" s="120"/>
      <c r="G157" s="65" t="str">
        <f t="shared" si="48"/>
        <v/>
      </c>
      <c r="H157" s="4" t="str">
        <f>IF(G157="I",$K157,IF(G157="II",$K157-SUM(H$8:H156),IF(G157="III",$K157-SUM(H$8:H156),IF(G157="IV",$K157-SUM(H$8:H156),IF(G157="V",1-SUM(H$8:H156)," ")))))</f>
        <v xml:space="preserve"> </v>
      </c>
      <c r="I157" s="66" t="str">
        <f t="shared" si="49"/>
        <v/>
      </c>
      <c r="J157" s="43" t="str">
        <f>IF(I157="A",$K157,IF(I157="B",$K157-SUM(J$8:J156),IF(I157="C",$K157-SUM(J$8:J156),IF(I157="D",$K157-SUM(J$8:J156),IF(I157="E",1-SUM(J$8:J156)," ")))))</f>
        <v xml:space="preserve"> </v>
      </c>
      <c r="K157" s="1">
        <f>IF(C$4=0,0,(SUM(D$8:D157)/C$4))</f>
        <v>0</v>
      </c>
      <c r="L157" s="9" t="str">
        <f t="shared" si="52"/>
        <v xml:space="preserve"> </v>
      </c>
      <c r="M157" s="2" t="str">
        <f>IF(U157=2,K157,IF(W157=2,K157-SUM(M$8:M156),IF(X157=2,K157-SUM(M$8:M156),IF(X156=2,1-SUM(M$8:M156)," "))))</f>
        <v xml:space="preserve"> </v>
      </c>
      <c r="N157" s="1" t="str">
        <f t="shared" si="53"/>
        <v xml:space="preserve"> </v>
      </c>
      <c r="P157" s="3" t="str">
        <f>IF(O157="Plus",$K157,IF(O157="Basis",$K157-SUM(P$8:P156),IF(O157="Breedte",$K157-SUM(P$8:P156),IF(O156="Breedte",1-SUM(P$8:P156)," "))))</f>
        <v xml:space="preserve"> </v>
      </c>
      <c r="Q157" s="57" t="str">
        <f t="shared" si="68"/>
        <v/>
      </c>
      <c r="R157" s="93">
        <f t="shared" si="67"/>
        <v>0</v>
      </c>
      <c r="S157" s="12">
        <f t="shared" si="54"/>
        <v>-79</v>
      </c>
      <c r="T157" s="18">
        <f t="shared" si="55"/>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6"/>
        <v>1</v>
      </c>
      <c r="Z157" s="12">
        <f t="shared" si="57"/>
        <v>1</v>
      </c>
      <c r="AA157" s="12">
        <f t="shared" si="58"/>
        <v>1</v>
      </c>
      <c r="AB157" s="12">
        <f t="shared" si="59"/>
        <v>1</v>
      </c>
      <c r="AD157" s="12">
        <f t="shared" si="60"/>
        <v>-79</v>
      </c>
      <c r="AE157" s="18">
        <f t="shared" si="61"/>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62"/>
        <v>1</v>
      </c>
      <c r="AK157" s="12">
        <f t="shared" si="63"/>
        <v>1</v>
      </c>
      <c r="AL157" s="12">
        <f t="shared" si="64"/>
        <v>1</v>
      </c>
      <c r="AM157" s="12">
        <f t="shared" si="65"/>
        <v>1</v>
      </c>
    </row>
    <row r="158" spans="1:39" ht="12" customHeight="1" x14ac:dyDescent="0.15">
      <c r="A158" s="5">
        <f t="shared" si="50"/>
        <v>0</v>
      </c>
      <c r="B158" s="5">
        <f t="shared" si="51"/>
        <v>0</v>
      </c>
      <c r="C158" s="14">
        <f t="shared" si="66"/>
        <v>-80</v>
      </c>
      <c r="F158" s="120"/>
      <c r="G158" s="65" t="str">
        <f t="shared" si="48"/>
        <v/>
      </c>
      <c r="H158" s="4" t="str">
        <f>IF(G158="I",$K158,IF(G158="II",$K158-SUM(H$8:H157),IF(G158="III",$K158-SUM(H$8:H157),IF(G158="IV",$K158-SUM(H$8:H157),IF(G158="V",1-SUM(H$8:H157)," ")))))</f>
        <v xml:space="preserve"> </v>
      </c>
      <c r="I158" s="66" t="str">
        <f t="shared" si="49"/>
        <v/>
      </c>
      <c r="J158" s="43" t="str">
        <f>IF(I158="A",$K158,IF(I158="B",$K158-SUM(J$8:J157),IF(I158="C",$K158-SUM(J$8:J157),IF(I158="D",$K158-SUM(J$8:J157),IF(I158="E",1-SUM(J$8:J157)," ")))))</f>
        <v xml:space="preserve"> </v>
      </c>
      <c r="K158" s="1">
        <f>IF(C$4=0,0,(SUM(D$8:D158)/C$4))</f>
        <v>0</v>
      </c>
      <c r="L158" s="9" t="str">
        <f t="shared" si="52"/>
        <v xml:space="preserve"> </v>
      </c>
      <c r="M158" s="2" t="str">
        <f>IF(U158=2,K158,IF(W158=2,K158-SUM(M$8:M157),IF(X158=2,K158-SUM(M$8:M157),IF(X157=2,1-SUM(M$8:M157)," "))))</f>
        <v xml:space="preserve"> </v>
      </c>
      <c r="N158" s="1" t="str">
        <f t="shared" si="53"/>
        <v xml:space="preserve"> </v>
      </c>
      <c r="P158" s="3" t="str">
        <f>IF(O158="Plus",$K158,IF(O158="Basis",$K158-SUM(P$8:P157),IF(O158="Breedte",$K158-SUM(P$8:P157),IF(O157="Breedte",1-SUM(P$8:P157)," "))))</f>
        <v xml:space="preserve"> </v>
      </c>
      <c r="Q158" s="57" t="str">
        <f t="shared" si="68"/>
        <v/>
      </c>
      <c r="R158" s="93">
        <f t="shared" si="67"/>
        <v>0</v>
      </c>
      <c r="S158" s="12">
        <f t="shared" si="54"/>
        <v>-80</v>
      </c>
      <c r="T158" s="18">
        <f t="shared" si="55"/>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6"/>
        <v>1</v>
      </c>
      <c r="Z158" s="12">
        <f t="shared" si="57"/>
        <v>1</v>
      </c>
      <c r="AA158" s="12">
        <f t="shared" si="58"/>
        <v>1</v>
      </c>
      <c r="AB158" s="12">
        <f t="shared" si="59"/>
        <v>1</v>
      </c>
      <c r="AD158" s="12">
        <f t="shared" si="60"/>
        <v>-80</v>
      </c>
      <c r="AE158" s="18">
        <f t="shared" si="61"/>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62"/>
        <v>1</v>
      </c>
      <c r="AK158" s="12">
        <f t="shared" si="63"/>
        <v>1</v>
      </c>
      <c r="AL158" s="12">
        <f t="shared" si="64"/>
        <v>1</v>
      </c>
      <c r="AM158" s="12">
        <f t="shared" si="65"/>
        <v>1</v>
      </c>
    </row>
    <row r="159" spans="1:39" ht="12" customHeight="1" x14ac:dyDescent="0.15">
      <c r="A159" s="5">
        <f t="shared" si="50"/>
        <v>0</v>
      </c>
      <c r="B159" s="5">
        <f t="shared" si="51"/>
        <v>0</v>
      </c>
      <c r="C159" s="14">
        <f t="shared" si="66"/>
        <v>-81</v>
      </c>
      <c r="F159" s="120"/>
      <c r="G159" s="65" t="str">
        <f t="shared" si="48"/>
        <v/>
      </c>
      <c r="H159" s="4" t="str">
        <f>IF(G159="I",$K159,IF(G159="II",$K159-SUM(H$8:H158),IF(G159="III",$K159-SUM(H$8:H158),IF(G159="IV",$K159-SUM(H$8:H158),IF(G159="V",1-SUM(H$8:H158)," ")))))</f>
        <v xml:space="preserve"> </v>
      </c>
      <c r="I159" s="66" t="str">
        <f t="shared" si="49"/>
        <v/>
      </c>
      <c r="J159" s="43" t="str">
        <f>IF(I159="A",$K159,IF(I159="B",$K159-SUM(J$8:J158),IF(I159="C",$K159-SUM(J$8:J158),IF(I159="D",$K159-SUM(J$8:J158),IF(I159="E",1-SUM(J$8:J158)," ")))))</f>
        <v xml:space="preserve"> </v>
      </c>
      <c r="K159" s="1">
        <f>IF(C$4=0,0,(SUM(D$8:D159)/C$4))</f>
        <v>0</v>
      </c>
      <c r="L159" s="9" t="str">
        <f t="shared" si="52"/>
        <v xml:space="preserve"> </v>
      </c>
      <c r="M159" s="2" t="str">
        <f>IF(U159=2,K159,IF(W159=2,K159-SUM(M$8:M158),IF(X159=2,K159-SUM(M$8:M158),IF(X158=2,1-SUM(M$8:M158)," "))))</f>
        <v xml:space="preserve"> </v>
      </c>
      <c r="N159" s="1" t="str">
        <f t="shared" si="53"/>
        <v xml:space="preserve"> </v>
      </c>
      <c r="P159" s="3" t="str">
        <f>IF(O159="Plus",$K159,IF(O159="Basis",$K159-SUM(P$8:P158),IF(O159="Breedte",$K159-SUM(P$8:P158),IF(O158="Breedte",1-SUM(P$8:P158)," "))))</f>
        <v xml:space="preserve"> </v>
      </c>
      <c r="Q159" s="57" t="str">
        <f t="shared" si="68"/>
        <v/>
      </c>
      <c r="R159" s="93">
        <f t="shared" si="67"/>
        <v>0</v>
      </c>
      <c r="S159" s="12">
        <f t="shared" si="54"/>
        <v>-81</v>
      </c>
      <c r="T159" s="18">
        <f t="shared" si="55"/>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6"/>
        <v>1</v>
      </c>
      <c r="Z159" s="12">
        <f t="shared" si="57"/>
        <v>1</v>
      </c>
      <c r="AA159" s="12">
        <f t="shared" si="58"/>
        <v>1</v>
      </c>
      <c r="AB159" s="12">
        <f t="shared" si="59"/>
        <v>1</v>
      </c>
      <c r="AD159" s="12">
        <f t="shared" si="60"/>
        <v>-81</v>
      </c>
      <c r="AE159" s="18">
        <f t="shared" si="61"/>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62"/>
        <v>1</v>
      </c>
      <c r="AK159" s="12">
        <f t="shared" si="63"/>
        <v>1</v>
      </c>
      <c r="AL159" s="12">
        <f t="shared" si="64"/>
        <v>1</v>
      </c>
      <c r="AM159" s="12">
        <f t="shared" si="65"/>
        <v>1</v>
      </c>
    </row>
    <row r="160" spans="1:39" ht="12" customHeight="1" x14ac:dyDescent="0.15">
      <c r="A160" s="5">
        <f t="shared" si="50"/>
        <v>0</v>
      </c>
      <c r="B160" s="5">
        <f t="shared" si="51"/>
        <v>0</v>
      </c>
      <c r="C160" s="14">
        <f t="shared" si="66"/>
        <v>-82</v>
      </c>
      <c r="F160" s="120"/>
      <c r="G160" s="65" t="str">
        <f t="shared" si="48"/>
        <v/>
      </c>
      <c r="H160" s="4" t="str">
        <f>IF(G160="I",$K160,IF(G160="II",$K160-SUM(H$8:H159),IF(G160="III",$K160-SUM(H$8:H159),IF(G160="IV",$K160-SUM(H$8:H159),IF(G160="V",1-SUM(H$8:H159)," ")))))</f>
        <v xml:space="preserve"> </v>
      </c>
      <c r="I160" s="66" t="str">
        <f t="shared" si="49"/>
        <v/>
      </c>
      <c r="J160" s="43" t="str">
        <f>IF(I160="A",$K160,IF(I160="B",$K160-SUM(J$8:J159),IF(I160="C",$K160-SUM(J$8:J159),IF(I160="D",$K160-SUM(J$8:J159),IF(I160="E",1-SUM(J$8:J159)," ")))))</f>
        <v xml:space="preserve"> </v>
      </c>
      <c r="K160" s="1">
        <f>IF(C$4=0,0,(SUM(D$8:D160)/C$4))</f>
        <v>0</v>
      </c>
      <c r="L160" s="9" t="str">
        <f t="shared" si="52"/>
        <v xml:space="preserve"> </v>
      </c>
      <c r="M160" s="2" t="str">
        <f>IF(U160=2,K160,IF(W160=2,K160-SUM(M$8:M159),IF(X160=2,K160-SUM(M$8:M159),IF(X159=2,1-SUM(M$8:M159)," "))))</f>
        <v xml:space="preserve"> </v>
      </c>
      <c r="N160" s="1" t="str">
        <f t="shared" si="53"/>
        <v xml:space="preserve"> </v>
      </c>
      <c r="P160" s="3" t="str">
        <f>IF(O160="Plus",$K160,IF(O160="Basis",$K160-SUM(P$8:P159),IF(O160="Breedte",$K160-SUM(P$8:P159),IF(O159="Breedte",1-SUM(P$8:P159)," "))))</f>
        <v xml:space="preserve"> </v>
      </c>
      <c r="Q160" s="57" t="str">
        <f t="shared" si="68"/>
        <v/>
      </c>
      <c r="R160" s="93">
        <f t="shared" si="67"/>
        <v>0</v>
      </c>
      <c r="S160" s="12">
        <f t="shared" si="54"/>
        <v>-82</v>
      </c>
      <c r="T160" s="18">
        <f t="shared" si="55"/>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6"/>
        <v>1</v>
      </c>
      <c r="Z160" s="12">
        <f t="shared" si="57"/>
        <v>1</v>
      </c>
      <c r="AA160" s="12">
        <f t="shared" si="58"/>
        <v>1</v>
      </c>
      <c r="AB160" s="12">
        <f t="shared" si="59"/>
        <v>1</v>
      </c>
      <c r="AD160" s="12">
        <f t="shared" si="60"/>
        <v>-82</v>
      </c>
      <c r="AE160" s="18">
        <f t="shared" si="61"/>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62"/>
        <v>1</v>
      </c>
      <c r="AK160" s="12">
        <f t="shared" si="63"/>
        <v>1</v>
      </c>
      <c r="AL160" s="12">
        <f t="shared" si="64"/>
        <v>1</v>
      </c>
      <c r="AM160" s="12">
        <f t="shared" si="65"/>
        <v>1</v>
      </c>
    </row>
    <row r="161" spans="1:39" ht="12" customHeight="1" x14ac:dyDescent="0.15">
      <c r="A161" s="5">
        <f t="shared" si="50"/>
        <v>0</v>
      </c>
      <c r="B161" s="5">
        <f t="shared" si="51"/>
        <v>0</v>
      </c>
      <c r="C161" s="14">
        <f t="shared" si="66"/>
        <v>-83</v>
      </c>
      <c r="F161" s="120"/>
      <c r="G161" s="65" t="str">
        <f t="shared" ref="G161:G200" si="69">IF(C161=48,"I",IF(C161=39,"II",IF(C161=32,"III",IF(C161=23,"IV",IF(C161=0,"V","")))))</f>
        <v/>
      </c>
      <c r="H161" s="4" t="str">
        <f>IF(G161="I",$K161,IF(G161="II",$K161-SUM(H$8:H160),IF(G161="III",$K161-SUM(H$8:H160),IF(G161="IV",$K161-SUM(H$8:H160),IF(G161="V",1-SUM(H$8:H160)," ")))))</f>
        <v xml:space="preserve"> </v>
      </c>
      <c r="I161" s="66" t="str">
        <f t="shared" si="49"/>
        <v/>
      </c>
      <c r="J161" s="43" t="str">
        <f>IF(I161="A",$K161,IF(I161="B",$K161-SUM(J$8:J160),IF(I161="C",$K161-SUM(J$8:J160),IF(I161="D",$K161-SUM(J$8:J160),IF(I161="E",1-SUM(J$8:J160)," ")))))</f>
        <v xml:space="preserve"> </v>
      </c>
      <c r="K161" s="1">
        <f>IF(C$4=0,0,(SUM(D$8:D161)/C$4))</f>
        <v>0</v>
      </c>
      <c r="L161" s="9" t="str">
        <f t="shared" si="52"/>
        <v xml:space="preserve"> </v>
      </c>
      <c r="M161" s="2" t="str">
        <f>IF(U161=2,K161,IF(W161=2,K161-SUM(M$8:M160),IF(X161=2,K161-SUM(M$8:M160),IF(X160=2,1-SUM(M$8:M160)," "))))</f>
        <v xml:space="preserve"> </v>
      </c>
      <c r="N161" s="1" t="str">
        <f t="shared" si="53"/>
        <v xml:space="preserve"> </v>
      </c>
      <c r="P161" s="3" t="str">
        <f>IF(O161="Plus",$K161,IF(O161="Basis",$K161-SUM(P$8:P160),IF(O161="Breedte",$K161-SUM(P$8:P160),IF(O160="Breedte",1-SUM(P$8:P160)," "))))</f>
        <v xml:space="preserve"> </v>
      </c>
      <c r="Q161" s="57" t="str">
        <f t="shared" si="68"/>
        <v/>
      </c>
      <c r="R161" s="93">
        <f t="shared" si="67"/>
        <v>0</v>
      </c>
      <c r="S161" s="12">
        <f t="shared" si="54"/>
        <v>-83</v>
      </c>
      <c r="T161" s="18">
        <f t="shared" si="55"/>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6"/>
        <v>1</v>
      </c>
      <c r="Z161" s="12">
        <f t="shared" si="57"/>
        <v>1</v>
      </c>
      <c r="AA161" s="12">
        <f t="shared" si="58"/>
        <v>1</v>
      </c>
      <c r="AB161" s="12">
        <f t="shared" si="59"/>
        <v>1</v>
      </c>
      <c r="AD161" s="12">
        <f t="shared" si="60"/>
        <v>-83</v>
      </c>
      <c r="AE161" s="18">
        <f t="shared" si="61"/>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62"/>
        <v>1</v>
      </c>
      <c r="AK161" s="12">
        <f t="shared" si="63"/>
        <v>1</v>
      </c>
      <c r="AL161" s="12">
        <f t="shared" si="64"/>
        <v>1</v>
      </c>
      <c r="AM161" s="12">
        <f t="shared" si="65"/>
        <v>1</v>
      </c>
    </row>
    <row r="162" spans="1:39" ht="12" customHeight="1" x14ac:dyDescent="0.15">
      <c r="A162" s="5">
        <f t="shared" si="50"/>
        <v>0</v>
      </c>
      <c r="B162" s="5">
        <f t="shared" si="51"/>
        <v>0</v>
      </c>
      <c r="C162" s="14">
        <f t="shared" si="66"/>
        <v>-84</v>
      </c>
      <c r="F162" s="120"/>
      <c r="G162" s="65" t="str">
        <f t="shared" si="69"/>
        <v/>
      </c>
      <c r="H162" s="4" t="str">
        <f>IF(G162="I",$K162,IF(G162="II",$K162-SUM(H$8:H161),IF(G162="III",$K162-SUM(H$8:H161),IF(G162="IV",$K162-SUM(H$8:H161),IF(G162="V",1-SUM(H$8:H161)," ")))))</f>
        <v xml:space="preserve"> </v>
      </c>
      <c r="I162" s="66" t="str">
        <f t="shared" si="49"/>
        <v/>
      </c>
      <c r="J162" s="43" t="str">
        <f>IF(I162="A",$K162,IF(I162="B",$K162-SUM(J$8:J161),IF(I162="C",$K162-SUM(J$8:J161),IF(I162="D",$K162-SUM(J$8:J161),IF(I162="E",1-SUM(J$8:J161)," ")))))</f>
        <v xml:space="preserve"> </v>
      </c>
      <c r="K162" s="1">
        <f>IF(C$4=0,0,(SUM(D$8:D162)/C$4))</f>
        <v>0</v>
      </c>
      <c r="L162" s="9" t="str">
        <f t="shared" si="52"/>
        <v xml:space="preserve"> </v>
      </c>
      <c r="M162" s="2" t="str">
        <f>IF(U162=2,K162,IF(W162=2,K162-SUM(M$8:M161),IF(X162=2,K162-SUM(M$8:M161),IF(X161=2,1-SUM(M$8:M161)," "))))</f>
        <v xml:space="preserve"> </v>
      </c>
      <c r="N162" s="1" t="str">
        <f t="shared" si="53"/>
        <v xml:space="preserve"> </v>
      </c>
      <c r="P162" s="3" t="str">
        <f>IF(O162="Plus",$K162,IF(O162="Basis",$K162-SUM(P$8:P161),IF(O162="Breedte",$K162-SUM(P$8:P161),IF(O161="Breedte",1-SUM(P$8:P161)," "))))</f>
        <v xml:space="preserve"> </v>
      </c>
      <c r="Q162" s="57" t="str">
        <f t="shared" si="68"/>
        <v/>
      </c>
      <c r="R162" s="93">
        <f t="shared" si="67"/>
        <v>0</v>
      </c>
      <c r="S162" s="12">
        <f t="shared" si="54"/>
        <v>-84</v>
      </c>
      <c r="T162" s="18">
        <f t="shared" si="55"/>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6"/>
        <v>1</v>
      </c>
      <c r="Z162" s="12">
        <f t="shared" si="57"/>
        <v>1</v>
      </c>
      <c r="AA162" s="12">
        <f t="shared" si="58"/>
        <v>1</v>
      </c>
      <c r="AB162" s="12">
        <f t="shared" si="59"/>
        <v>1</v>
      </c>
      <c r="AD162" s="12">
        <f t="shared" si="60"/>
        <v>-84</v>
      </c>
      <c r="AE162" s="18">
        <f t="shared" si="61"/>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62"/>
        <v>1</v>
      </c>
      <c r="AK162" s="12">
        <f t="shared" si="63"/>
        <v>1</v>
      </c>
      <c r="AL162" s="12">
        <f t="shared" si="64"/>
        <v>1</v>
      </c>
      <c r="AM162" s="12">
        <f t="shared" si="65"/>
        <v>1</v>
      </c>
    </row>
    <row r="163" spans="1:39" ht="12" customHeight="1" x14ac:dyDescent="0.15">
      <c r="A163" s="5">
        <f t="shared" si="50"/>
        <v>0</v>
      </c>
      <c r="B163" s="5">
        <f t="shared" si="51"/>
        <v>0</v>
      </c>
      <c r="C163" s="14">
        <f t="shared" si="66"/>
        <v>-85</v>
      </c>
      <c r="F163" s="120"/>
      <c r="G163" s="65" t="str">
        <f t="shared" si="69"/>
        <v/>
      </c>
      <c r="H163" s="4" t="str">
        <f>IF(G163="I",$K163,IF(G163="II",$K163-SUM(H$8:H162),IF(G163="III",$K163-SUM(H$8:H162),IF(G163="IV",$K163-SUM(H$8:H162),IF(G163="V",1-SUM(H$8:H162)," ")))))</f>
        <v xml:space="preserve"> </v>
      </c>
      <c r="I163" s="66" t="str">
        <f t="shared" si="49"/>
        <v/>
      </c>
      <c r="J163" s="43" t="str">
        <f>IF(I163="A",$K163,IF(I163="B",$K163-SUM(J$8:J162),IF(I163="C",$K163-SUM(J$8:J162),IF(I163="D",$K163-SUM(J$8:J162),IF(I163="E",1-SUM(J$8:J162)," ")))))</f>
        <v xml:space="preserve"> </v>
      </c>
      <c r="K163" s="1">
        <f>IF(C$4=0,0,(SUM(D$8:D163)/C$4))</f>
        <v>0</v>
      </c>
      <c r="L163" s="9" t="str">
        <f t="shared" si="52"/>
        <v xml:space="preserve"> </v>
      </c>
      <c r="M163" s="2" t="str">
        <f>IF(U163=2,K163,IF(W163=2,K163-SUM(M$8:M162),IF(X163=2,K163-SUM(M$8:M162),IF(X162=2,1-SUM(M$8:M162)," "))))</f>
        <v xml:space="preserve"> </v>
      </c>
      <c r="N163" s="1" t="str">
        <f t="shared" si="53"/>
        <v xml:space="preserve"> </v>
      </c>
      <c r="P163" s="3" t="str">
        <f>IF(O163="Plus",$K163,IF(O163="Basis",$K163-SUM(P$8:P162),IF(O163="Breedte",$K163-SUM(P$8:P162),IF(O162="Breedte",1-SUM(P$8:P162)," "))))</f>
        <v xml:space="preserve"> </v>
      </c>
      <c r="Q163" s="57" t="str">
        <f t="shared" si="68"/>
        <v/>
      </c>
      <c r="R163" s="93">
        <f t="shared" si="67"/>
        <v>0</v>
      </c>
      <c r="S163" s="12">
        <f t="shared" si="54"/>
        <v>-85</v>
      </c>
      <c r="T163" s="18">
        <f t="shared" si="55"/>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6"/>
        <v>1</v>
      </c>
      <c r="Z163" s="12">
        <f t="shared" si="57"/>
        <v>1</v>
      </c>
      <c r="AA163" s="12">
        <f t="shared" si="58"/>
        <v>1</v>
      </c>
      <c r="AB163" s="12">
        <f t="shared" si="59"/>
        <v>1</v>
      </c>
      <c r="AD163" s="12">
        <f t="shared" si="60"/>
        <v>-85</v>
      </c>
      <c r="AE163" s="18">
        <f t="shared" si="61"/>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62"/>
        <v>1</v>
      </c>
      <c r="AK163" s="12">
        <f t="shared" si="63"/>
        <v>1</v>
      </c>
      <c r="AL163" s="12">
        <f t="shared" si="64"/>
        <v>1</v>
      </c>
      <c r="AM163" s="12">
        <f t="shared" si="65"/>
        <v>1</v>
      </c>
    </row>
    <row r="164" spans="1:39" ht="12" customHeight="1" x14ac:dyDescent="0.15">
      <c r="A164" s="5">
        <f t="shared" si="50"/>
        <v>0</v>
      </c>
      <c r="B164" s="5">
        <f t="shared" si="51"/>
        <v>0</v>
      </c>
      <c r="C164" s="14">
        <f t="shared" si="66"/>
        <v>-86</v>
      </c>
      <c r="F164" s="120"/>
      <c r="G164" s="65" t="str">
        <f t="shared" si="69"/>
        <v/>
      </c>
      <c r="H164" s="4" t="str">
        <f>IF(G164="I",$K164,IF(G164="II",$K164-SUM(H$8:H163),IF(G164="III",$K164-SUM(H$8:H163),IF(G164="IV",$K164-SUM(H$8:H163),IF(G164="V",1-SUM(H$8:H163)," ")))))</f>
        <v xml:space="preserve"> </v>
      </c>
      <c r="I164" s="66" t="str">
        <f t="shared" si="49"/>
        <v/>
      </c>
      <c r="J164" s="43" t="str">
        <f>IF(I164="A",$K164,IF(I164="B",$K164-SUM(J$8:J163),IF(I164="C",$K164-SUM(J$8:J163),IF(I164="D",$K164-SUM(J$8:J163),IF(I164="E",1-SUM(J$8:J163)," ")))))</f>
        <v xml:space="preserve"> </v>
      </c>
      <c r="K164" s="1">
        <f>IF(C$4=0,0,(SUM(D$8:D164)/C$4))</f>
        <v>0</v>
      </c>
      <c r="L164" s="9" t="str">
        <f t="shared" si="52"/>
        <v xml:space="preserve"> </v>
      </c>
      <c r="M164" s="2" t="str">
        <f>IF(U164=2,K164,IF(W164=2,K164-SUM(M$8:M163),IF(X164=2,K164-SUM(M$8:M163),IF(X163=2,1-SUM(M$8:M163)," "))))</f>
        <v xml:space="preserve"> </v>
      </c>
      <c r="N164" s="1" t="str">
        <f t="shared" si="53"/>
        <v xml:space="preserve"> </v>
      </c>
      <c r="P164" s="3" t="str">
        <f>IF(O164="Plus",$K164,IF(O164="Basis",$K164-SUM(P$8:P163),IF(O164="Breedte",$K164-SUM(P$8:P163),IF(O163="Breedte",1-SUM(P$8:P163)," "))))</f>
        <v xml:space="preserve"> </v>
      </c>
      <c r="Q164" s="57" t="str">
        <f t="shared" si="68"/>
        <v/>
      </c>
      <c r="R164" s="93">
        <f t="shared" si="67"/>
        <v>0</v>
      </c>
      <c r="S164" s="12">
        <f t="shared" si="54"/>
        <v>-86</v>
      </c>
      <c r="T164" s="18">
        <f t="shared" si="55"/>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6"/>
        <v>1</v>
      </c>
      <c r="Z164" s="12">
        <f t="shared" si="57"/>
        <v>1</v>
      </c>
      <c r="AA164" s="12">
        <f t="shared" si="58"/>
        <v>1</v>
      </c>
      <c r="AB164" s="12">
        <f t="shared" si="59"/>
        <v>1</v>
      </c>
      <c r="AD164" s="12">
        <f t="shared" si="60"/>
        <v>-86</v>
      </c>
      <c r="AE164" s="18">
        <f t="shared" si="61"/>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62"/>
        <v>1</v>
      </c>
      <c r="AK164" s="12">
        <f t="shared" si="63"/>
        <v>1</v>
      </c>
      <c r="AL164" s="12">
        <f t="shared" si="64"/>
        <v>1</v>
      </c>
      <c r="AM164" s="12">
        <f t="shared" si="65"/>
        <v>1</v>
      </c>
    </row>
    <row r="165" spans="1:39" ht="12" customHeight="1" x14ac:dyDescent="0.15">
      <c r="A165" s="5">
        <f t="shared" si="50"/>
        <v>0</v>
      </c>
      <c r="B165" s="5">
        <f t="shared" si="51"/>
        <v>0</v>
      </c>
      <c r="C165" s="14">
        <f t="shared" si="66"/>
        <v>-87</v>
      </c>
      <c r="F165" s="120"/>
      <c r="G165" s="65" t="str">
        <f t="shared" si="69"/>
        <v/>
      </c>
      <c r="H165" s="4" t="str">
        <f>IF(G165="I",$K165,IF(G165="II",$K165-SUM(H$8:H164),IF(G165="III",$K165-SUM(H$8:H164),IF(G165="IV",$K165-SUM(H$8:H164),IF(G165="V",1-SUM(H$8:H164)," ")))))</f>
        <v xml:space="preserve"> </v>
      </c>
      <c r="I165" s="66" t="str">
        <f t="shared" si="49"/>
        <v/>
      </c>
      <c r="J165" s="43" t="str">
        <f>IF(I165="A",$K165,IF(I165="B",$K165-SUM(J$8:J164),IF(I165="C",$K165-SUM(J$8:J164),IF(I165="D",$K165-SUM(J$8:J164),IF(I165="E",1-SUM(J$8:J164)," ")))))</f>
        <v xml:space="preserve"> </v>
      </c>
      <c r="K165" s="1">
        <f>IF(C$4=0,0,(SUM(D$8:D165)/C$4))</f>
        <v>0</v>
      </c>
      <c r="L165" s="9" t="str">
        <f t="shared" si="52"/>
        <v xml:space="preserve"> </v>
      </c>
      <c r="M165" s="2" t="str">
        <f>IF(U165=2,K165,IF(W165=2,K165-SUM(M$8:M164),IF(X165=2,K165-SUM(M$8:M164),IF(X164=2,1-SUM(M$8:M164)," "))))</f>
        <v xml:space="preserve"> </v>
      </c>
      <c r="N165" s="1" t="str">
        <f t="shared" si="53"/>
        <v xml:space="preserve"> </v>
      </c>
      <c r="P165" s="3" t="str">
        <f>IF(O165="Plus",$K165,IF(O165="Basis",$K165-SUM(P$8:P164),IF(O165="Breedte",$K165-SUM(P$8:P164),IF(O164="Breedte",1-SUM(P$8:P164)," "))))</f>
        <v xml:space="preserve"> </v>
      </c>
      <c r="Q165" s="57" t="str">
        <f t="shared" si="68"/>
        <v/>
      </c>
      <c r="R165" s="93">
        <f t="shared" si="67"/>
        <v>0</v>
      </c>
      <c r="S165" s="12">
        <f t="shared" si="54"/>
        <v>-87</v>
      </c>
      <c r="T165" s="18">
        <f t="shared" si="55"/>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6"/>
        <v>1</v>
      </c>
      <c r="Z165" s="12">
        <f t="shared" si="57"/>
        <v>1</v>
      </c>
      <c r="AA165" s="12">
        <f t="shared" si="58"/>
        <v>1</v>
      </c>
      <c r="AB165" s="12">
        <f t="shared" si="59"/>
        <v>1</v>
      </c>
      <c r="AD165" s="12">
        <f t="shared" si="60"/>
        <v>-87</v>
      </c>
      <c r="AE165" s="18">
        <f t="shared" si="61"/>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62"/>
        <v>1</v>
      </c>
      <c r="AK165" s="12">
        <f t="shared" si="63"/>
        <v>1</v>
      </c>
      <c r="AL165" s="12">
        <f t="shared" si="64"/>
        <v>1</v>
      </c>
      <c r="AM165" s="12">
        <f t="shared" si="65"/>
        <v>1</v>
      </c>
    </row>
    <row r="166" spans="1:39" ht="12" customHeight="1" x14ac:dyDescent="0.15">
      <c r="A166" s="5">
        <f t="shared" si="50"/>
        <v>0</v>
      </c>
      <c r="B166" s="5">
        <f t="shared" si="51"/>
        <v>0</v>
      </c>
      <c r="C166" s="14">
        <f t="shared" si="66"/>
        <v>-88</v>
      </c>
      <c r="F166" s="120"/>
      <c r="G166" s="65" t="str">
        <f t="shared" si="69"/>
        <v/>
      </c>
      <c r="H166" s="4" t="str">
        <f>IF(G166="I",$K166,IF(G166="II",$K166-SUM(H$8:H165),IF(G166="III",$K166-SUM(H$8:H165),IF(G166="IV",$K166-SUM(H$8:H165),IF(G166="V",1-SUM(H$8:H165)," ")))))</f>
        <v xml:space="preserve"> </v>
      </c>
      <c r="I166" s="66" t="str">
        <f t="shared" si="49"/>
        <v/>
      </c>
      <c r="J166" s="43" t="str">
        <f>IF(I166="A",$K166,IF(I166="B",$K166-SUM(J$8:J165),IF(I166="C",$K166-SUM(J$8:J165),IF(I166="D",$K166-SUM(J$8:J165),IF(I166="E",1-SUM(J$8:J165)," ")))))</f>
        <v xml:space="preserve"> </v>
      </c>
      <c r="K166" s="1">
        <f>IF(C$4=0,0,(SUM(D$8:D166)/C$4))</f>
        <v>0</v>
      </c>
      <c r="L166" s="9" t="str">
        <f t="shared" si="52"/>
        <v xml:space="preserve"> </v>
      </c>
      <c r="M166" s="2" t="str">
        <f>IF(U166=2,K166,IF(W166=2,K166-SUM(M$8:M165),IF(X166=2,K166-SUM(M$8:M165),IF(X165=2,1-SUM(M$8:M165)," "))))</f>
        <v xml:space="preserve"> </v>
      </c>
      <c r="N166" s="1" t="str">
        <f t="shared" si="53"/>
        <v xml:space="preserve"> </v>
      </c>
      <c r="P166" s="3" t="str">
        <f>IF(O166="Plus",$K166,IF(O166="Basis",$K166-SUM(P$8:P165),IF(O166="Breedte",$K166-SUM(P$8:P165),IF(O165="Breedte",1-SUM(P$8:P165)," "))))</f>
        <v xml:space="preserve"> </v>
      </c>
      <c r="Q166" s="57" t="str">
        <f t="shared" si="68"/>
        <v/>
      </c>
      <c r="R166" s="93">
        <f t="shared" si="67"/>
        <v>0</v>
      </c>
      <c r="S166" s="12">
        <f t="shared" si="54"/>
        <v>-88</v>
      </c>
      <c r="T166" s="18">
        <f t="shared" si="55"/>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6"/>
        <v>1</v>
      </c>
      <c r="Z166" s="12">
        <f t="shared" si="57"/>
        <v>1</v>
      </c>
      <c r="AA166" s="12">
        <f t="shared" si="58"/>
        <v>1</v>
      </c>
      <c r="AB166" s="12">
        <f t="shared" si="59"/>
        <v>1</v>
      </c>
      <c r="AD166" s="12">
        <f t="shared" si="60"/>
        <v>-88</v>
      </c>
      <c r="AE166" s="18">
        <f t="shared" si="61"/>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62"/>
        <v>1</v>
      </c>
      <c r="AK166" s="12">
        <f t="shared" si="63"/>
        <v>1</v>
      </c>
      <c r="AL166" s="12">
        <f t="shared" si="64"/>
        <v>1</v>
      </c>
      <c r="AM166" s="12">
        <f t="shared" si="65"/>
        <v>1</v>
      </c>
    </row>
    <row r="167" spans="1:39" ht="12" customHeight="1" x14ac:dyDescent="0.15">
      <c r="A167" s="5">
        <f t="shared" si="50"/>
        <v>0</v>
      </c>
      <c r="B167" s="5">
        <f t="shared" si="51"/>
        <v>0</v>
      </c>
      <c r="C167" s="14">
        <f t="shared" si="66"/>
        <v>-89</v>
      </c>
      <c r="F167" s="120"/>
      <c r="G167" s="65" t="str">
        <f t="shared" si="69"/>
        <v/>
      </c>
      <c r="H167" s="4" t="str">
        <f>IF(G167="I",$K167,IF(G167="II",$K167-SUM(H$8:H166),IF(G167="III",$K167-SUM(H$8:H166),IF(G167="IV",$K167-SUM(H$8:H166),IF(G167="V",1-SUM(H$8:H166)," ")))))</f>
        <v xml:space="preserve"> </v>
      </c>
      <c r="I167" s="66" t="str">
        <f t="shared" si="49"/>
        <v/>
      </c>
      <c r="J167" s="43" t="str">
        <f>IF(I167="A",$K167,IF(I167="B",$K167-SUM(J$8:J166),IF(I167="C",$K167-SUM(J$8:J166),IF(I167="D",$K167-SUM(J$8:J166),IF(I167="E",1-SUM(J$8:J166)," ")))))</f>
        <v xml:space="preserve"> </v>
      </c>
      <c r="K167" s="1">
        <f>IF(C$4=0,0,(SUM(D$8:D167)/C$4))</f>
        <v>0</v>
      </c>
      <c r="L167" s="9" t="str">
        <f t="shared" si="52"/>
        <v xml:space="preserve"> </v>
      </c>
      <c r="M167" s="2" t="str">
        <f>IF(U167=2,K167,IF(W167=2,K167-SUM(M$8:M166),IF(X167=2,K167-SUM(M$8:M166),IF(X166=2,1-SUM(M$8:M166)," "))))</f>
        <v xml:space="preserve"> </v>
      </c>
      <c r="N167" s="1" t="str">
        <f t="shared" si="53"/>
        <v xml:space="preserve"> </v>
      </c>
      <c r="P167" s="3" t="str">
        <f>IF(O167="Plus",$K167,IF(O167="Basis",$K167-SUM(P$8:P166),IF(O167="Breedte",$K167-SUM(P$8:P166),IF(O166="Breedte",1-SUM(P$8:P166)," "))))</f>
        <v xml:space="preserve"> </v>
      </c>
      <c r="Q167" s="57" t="str">
        <f t="shared" si="68"/>
        <v/>
      </c>
      <c r="R167" s="93">
        <f t="shared" si="67"/>
        <v>0</v>
      </c>
      <c r="S167" s="12">
        <f t="shared" si="54"/>
        <v>-89</v>
      </c>
      <c r="T167" s="18">
        <f t="shared" si="55"/>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6"/>
        <v>1</v>
      </c>
      <c r="Z167" s="12">
        <f t="shared" si="57"/>
        <v>1</v>
      </c>
      <c r="AA167" s="12">
        <f t="shared" si="58"/>
        <v>1</v>
      </c>
      <c r="AB167" s="12">
        <f t="shared" si="59"/>
        <v>1</v>
      </c>
      <c r="AD167" s="12">
        <f t="shared" si="60"/>
        <v>-89</v>
      </c>
      <c r="AE167" s="18">
        <f t="shared" si="61"/>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62"/>
        <v>1</v>
      </c>
      <c r="AK167" s="12">
        <f t="shared" si="63"/>
        <v>1</v>
      </c>
      <c r="AL167" s="12">
        <f t="shared" si="64"/>
        <v>1</v>
      </c>
      <c r="AM167" s="12">
        <f t="shared" si="65"/>
        <v>1</v>
      </c>
    </row>
    <row r="168" spans="1:39" ht="12" customHeight="1" x14ac:dyDescent="0.15">
      <c r="A168" s="5">
        <f t="shared" si="50"/>
        <v>0</v>
      </c>
      <c r="B168" s="5">
        <f t="shared" si="51"/>
        <v>0</v>
      </c>
      <c r="C168" s="14">
        <f t="shared" si="66"/>
        <v>-90</v>
      </c>
      <c r="F168" s="120"/>
      <c r="G168" s="65" t="str">
        <f t="shared" si="69"/>
        <v/>
      </c>
      <c r="H168" s="4" t="str">
        <f>IF(G168="I",$K168,IF(G168="II",$K168-SUM(H$8:H167),IF(G168="III",$K168-SUM(H$8:H167),IF(G168="IV",$K168-SUM(H$8:H167),IF(G168="V",1-SUM(H$8:H167)," ")))))</f>
        <v xml:space="preserve"> </v>
      </c>
      <c r="I168" s="66" t="str">
        <f t="shared" si="49"/>
        <v/>
      </c>
      <c r="J168" s="43" t="str">
        <f>IF(I168="A",$K168,IF(I168="B",$K168-SUM(J$8:J167),IF(I168="C",$K168-SUM(J$8:J167),IF(I168="D",$K168-SUM(J$8:J167),IF(I168="E",1-SUM(J$8:J167)," ")))))</f>
        <v xml:space="preserve"> </v>
      </c>
      <c r="K168" s="1">
        <f>IF(C$4=0,0,(SUM(D$8:D168)/C$4))</f>
        <v>0</v>
      </c>
      <c r="L168" s="9" t="str">
        <f t="shared" si="52"/>
        <v xml:space="preserve"> </v>
      </c>
      <c r="M168" s="2" t="str">
        <f>IF(U168=2,K168,IF(W168=2,K168-SUM(M$8:M167),IF(X168=2,K168-SUM(M$8:M167),IF(X167=2,1-SUM(M$8:M167)," "))))</f>
        <v xml:space="preserve"> </v>
      </c>
      <c r="N168" s="1" t="str">
        <f t="shared" si="53"/>
        <v xml:space="preserve"> </v>
      </c>
      <c r="P168" s="3" t="str">
        <f>IF(O168="Plus",$K168,IF(O168="Basis",$K168-SUM(P$8:P167),IF(O168="Breedte",$K168-SUM(P$8:P167),IF(O167="Breedte",1-SUM(P$8:P167)," "))))</f>
        <v xml:space="preserve"> </v>
      </c>
      <c r="Q168" s="57" t="str">
        <f t="shared" si="68"/>
        <v/>
      </c>
      <c r="R168" s="93">
        <f t="shared" si="67"/>
        <v>0</v>
      </c>
      <c r="S168" s="12">
        <f t="shared" si="54"/>
        <v>-90</v>
      </c>
      <c r="T168" s="18">
        <f t="shared" si="55"/>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6"/>
        <v>1</v>
      </c>
      <c r="Z168" s="12">
        <f t="shared" si="57"/>
        <v>1</v>
      </c>
      <c r="AA168" s="12">
        <f t="shared" si="58"/>
        <v>1</v>
      </c>
      <c r="AB168" s="12">
        <f t="shared" si="59"/>
        <v>1</v>
      </c>
      <c r="AD168" s="12">
        <f t="shared" si="60"/>
        <v>-90</v>
      </c>
      <c r="AE168" s="18">
        <f t="shared" si="61"/>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62"/>
        <v>1</v>
      </c>
      <c r="AK168" s="12">
        <f t="shared" si="63"/>
        <v>1</v>
      </c>
      <c r="AL168" s="12">
        <f t="shared" si="64"/>
        <v>1</v>
      </c>
      <c r="AM168" s="12">
        <f t="shared" si="65"/>
        <v>1</v>
      </c>
    </row>
    <row r="169" spans="1:39" ht="12" customHeight="1" x14ac:dyDescent="0.15">
      <c r="A169" s="5">
        <f t="shared" si="50"/>
        <v>0</v>
      </c>
      <c r="B169" s="5">
        <f t="shared" si="51"/>
        <v>0</v>
      </c>
      <c r="C169" s="14">
        <f t="shared" si="66"/>
        <v>-91</v>
      </c>
      <c r="F169" s="120"/>
      <c r="G169" s="65" t="str">
        <f t="shared" si="69"/>
        <v/>
      </c>
      <c r="H169" s="4" t="str">
        <f>IF(G169="I",$K169,IF(G169="II",$K169-SUM(H$8:H168),IF(G169="III",$K169-SUM(H$8:H168),IF(G169="IV",$K169-SUM(H$8:H168),IF(G169="V",1-SUM(H$8:H168)," ")))))</f>
        <v xml:space="preserve"> </v>
      </c>
      <c r="I169" s="66" t="str">
        <f t="shared" si="49"/>
        <v/>
      </c>
      <c r="J169" s="43" t="str">
        <f>IF(I169="A",$K169,IF(I169="B",$K169-SUM(J$8:J168),IF(I169="C",$K169-SUM(J$8:J168),IF(I169="D",$K169-SUM(J$8:J168),IF(I169="E",1-SUM(J$8:J168)," ")))))</f>
        <v xml:space="preserve"> </v>
      </c>
      <c r="K169" s="1">
        <f>IF(C$4=0,0,(SUM(D$8:D169)/C$4))</f>
        <v>0</v>
      </c>
      <c r="L169" s="9" t="str">
        <f t="shared" si="52"/>
        <v xml:space="preserve"> </v>
      </c>
      <c r="M169" s="2" t="str">
        <f>IF(U169=2,K169,IF(W169=2,K169-SUM(M$8:M168),IF(X169=2,K169-SUM(M$8:M168),IF(X168=2,1-SUM(M$8:M168)," "))))</f>
        <v xml:space="preserve"> </v>
      </c>
      <c r="N169" s="1" t="str">
        <f t="shared" si="53"/>
        <v xml:space="preserve"> </v>
      </c>
      <c r="P169" s="3" t="str">
        <f>IF(O169="Plus",$K169,IF(O169="Basis",$K169-SUM(P$8:P168),IF(O169="Breedte",$K169-SUM(P$8:P168),IF(O168="Breedte",1-SUM(P$8:P168)," "))))</f>
        <v xml:space="preserve"> </v>
      </c>
      <c r="Q169" s="57" t="str">
        <f t="shared" si="68"/>
        <v/>
      </c>
      <c r="R169" s="93">
        <f t="shared" si="67"/>
        <v>0</v>
      </c>
      <c r="S169" s="12">
        <f t="shared" si="54"/>
        <v>-91</v>
      </c>
      <c r="T169" s="18">
        <f t="shared" si="55"/>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6"/>
        <v>1</v>
      </c>
      <c r="Z169" s="12">
        <f t="shared" si="57"/>
        <v>1</v>
      </c>
      <c r="AA169" s="12">
        <f t="shared" si="58"/>
        <v>1</v>
      </c>
      <c r="AB169" s="12">
        <f t="shared" si="59"/>
        <v>1</v>
      </c>
      <c r="AD169" s="12">
        <f t="shared" si="60"/>
        <v>-91</v>
      </c>
      <c r="AE169" s="18">
        <f t="shared" si="61"/>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62"/>
        <v>1</v>
      </c>
      <c r="AK169" s="12">
        <f t="shared" si="63"/>
        <v>1</v>
      </c>
      <c r="AL169" s="12">
        <f t="shared" si="64"/>
        <v>1</v>
      </c>
      <c r="AM169" s="12">
        <f t="shared" si="65"/>
        <v>1</v>
      </c>
    </row>
    <row r="170" spans="1:39" ht="12" customHeight="1" x14ac:dyDescent="0.15">
      <c r="A170" s="5">
        <f t="shared" si="50"/>
        <v>0</v>
      </c>
      <c r="B170" s="5">
        <f t="shared" si="51"/>
        <v>0</v>
      </c>
      <c r="C170" s="14">
        <f t="shared" si="66"/>
        <v>-92</v>
      </c>
      <c r="F170" s="120"/>
      <c r="G170" s="65" t="str">
        <f t="shared" si="69"/>
        <v/>
      </c>
      <c r="H170" s="4" t="str">
        <f>IF(G170="I",$K170,IF(G170="II",$K170-SUM(H$8:H169),IF(G170="III",$K170-SUM(H$8:H169),IF(G170="IV",$K170-SUM(H$8:H169),IF(G170="V",1-SUM(H$8:H169)," ")))))</f>
        <v xml:space="preserve"> </v>
      </c>
      <c r="I170" s="66" t="str">
        <f t="shared" si="49"/>
        <v/>
      </c>
      <c r="J170" s="43" t="str">
        <f>IF(I170="A",$K170,IF(I170="B",$K170-SUM(J$8:J169),IF(I170="C",$K170-SUM(J$8:J169),IF(I170="D",$K170-SUM(J$8:J169),IF(I170="E",1-SUM(J$8:J169)," ")))))</f>
        <v xml:space="preserve"> </v>
      </c>
      <c r="K170" s="1">
        <f>IF(C$4=0,0,(SUM(D$8:D170)/C$4))</f>
        <v>0</v>
      </c>
      <c r="L170" s="9" t="str">
        <f t="shared" si="52"/>
        <v xml:space="preserve"> </v>
      </c>
      <c r="M170" s="2" t="str">
        <f>IF(U170=2,K170,IF(W170=2,K170-SUM(M$8:M169),IF(X170=2,K170-SUM(M$8:M169),IF(X169=2,1-SUM(M$8:M169)," "))))</f>
        <v xml:space="preserve"> </v>
      </c>
      <c r="N170" s="1" t="str">
        <f t="shared" si="53"/>
        <v xml:space="preserve"> </v>
      </c>
      <c r="P170" s="3" t="str">
        <f>IF(O170="Plus",$K170,IF(O170="Basis",$K170-SUM(P$8:P169),IF(O170="Breedte",$K170-SUM(P$8:P169),IF(O169="Breedte",1-SUM(P$8:P169)," "))))</f>
        <v xml:space="preserve"> </v>
      </c>
      <c r="Q170" s="57" t="str">
        <f t="shared" si="68"/>
        <v/>
      </c>
      <c r="R170" s="93">
        <f t="shared" si="67"/>
        <v>0</v>
      </c>
      <c r="S170" s="12">
        <f t="shared" si="54"/>
        <v>-92</v>
      </c>
      <c r="T170" s="18">
        <f t="shared" si="55"/>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6"/>
        <v>1</v>
      </c>
      <c r="Z170" s="12">
        <f t="shared" si="57"/>
        <v>1</v>
      </c>
      <c r="AA170" s="12">
        <f t="shared" si="58"/>
        <v>1</v>
      </c>
      <c r="AB170" s="12">
        <f t="shared" si="59"/>
        <v>1</v>
      </c>
      <c r="AD170" s="12">
        <f t="shared" si="60"/>
        <v>-92</v>
      </c>
      <c r="AE170" s="18">
        <f t="shared" si="61"/>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62"/>
        <v>1</v>
      </c>
      <c r="AK170" s="12">
        <f t="shared" si="63"/>
        <v>1</v>
      </c>
      <c r="AL170" s="12">
        <f t="shared" si="64"/>
        <v>1</v>
      </c>
      <c r="AM170" s="12">
        <f t="shared" si="65"/>
        <v>1</v>
      </c>
    </row>
    <row r="171" spans="1:39" ht="12" customHeight="1" x14ac:dyDescent="0.15">
      <c r="A171" s="5">
        <f t="shared" si="50"/>
        <v>0</v>
      </c>
      <c r="B171" s="5">
        <f t="shared" si="51"/>
        <v>0</v>
      </c>
      <c r="C171" s="14">
        <f t="shared" si="66"/>
        <v>-93</v>
      </c>
      <c r="F171" s="120"/>
      <c r="G171" s="65" t="str">
        <f t="shared" si="69"/>
        <v/>
      </c>
      <c r="H171" s="4" t="str">
        <f>IF(G171="I",$K171,IF(G171="II",$K171-SUM(H$8:H170),IF(G171="III",$K171-SUM(H$8:H170),IF(G171="IV",$K171-SUM(H$8:H170),IF(G171="V",1-SUM(H$8:H170)," ")))))</f>
        <v xml:space="preserve"> </v>
      </c>
      <c r="I171" s="66" t="str">
        <f t="shared" si="49"/>
        <v/>
      </c>
      <c r="J171" s="43" t="str">
        <f>IF(I171="A",$K171,IF(I171="B",$K171-SUM(J$8:J170),IF(I171="C",$K171-SUM(J$8:J170),IF(I171="D",$K171-SUM(J$8:J170),IF(I171="E",1-SUM(J$8:J170)," ")))))</f>
        <v xml:space="preserve"> </v>
      </c>
      <c r="K171" s="1">
        <f>IF(C$4=0,0,(SUM(D$8:D171)/C$4))</f>
        <v>0</v>
      </c>
      <c r="L171" s="9" t="str">
        <f t="shared" si="52"/>
        <v xml:space="preserve"> </v>
      </c>
      <c r="M171" s="2" t="str">
        <f>IF(U171=2,K171,IF(W171=2,K171-SUM(M$8:M170),IF(X171=2,K171-SUM(M$8:M170),IF(X170=2,1-SUM(M$8:M170)," "))))</f>
        <v xml:space="preserve"> </v>
      </c>
      <c r="N171" s="1" t="str">
        <f t="shared" si="53"/>
        <v xml:space="preserve"> </v>
      </c>
      <c r="P171" s="3" t="str">
        <f>IF(O171="Plus",$K171,IF(O171="Basis",$K171-SUM(P$8:P170),IF(O171="Breedte",$K171-SUM(P$8:P170),IF(O170="Breedte",1-SUM(P$8:P170)," "))))</f>
        <v xml:space="preserve"> </v>
      </c>
      <c r="Q171" s="57" t="str">
        <f t="shared" si="68"/>
        <v/>
      </c>
      <c r="R171" s="93">
        <f t="shared" si="67"/>
        <v>0</v>
      </c>
      <c r="S171" s="12">
        <f t="shared" si="54"/>
        <v>-93</v>
      </c>
      <c r="T171" s="18">
        <f t="shared" si="55"/>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6"/>
        <v>1</v>
      </c>
      <c r="Z171" s="12">
        <f t="shared" si="57"/>
        <v>1</v>
      </c>
      <c r="AA171" s="12">
        <f t="shared" si="58"/>
        <v>1</v>
      </c>
      <c r="AB171" s="12">
        <f t="shared" si="59"/>
        <v>1</v>
      </c>
      <c r="AD171" s="12">
        <f t="shared" si="60"/>
        <v>-93</v>
      </c>
      <c r="AE171" s="18">
        <f t="shared" si="61"/>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62"/>
        <v>1</v>
      </c>
      <c r="AK171" s="12">
        <f t="shared" si="63"/>
        <v>1</v>
      </c>
      <c r="AL171" s="12">
        <f t="shared" si="64"/>
        <v>1</v>
      </c>
      <c r="AM171" s="12">
        <f t="shared" si="65"/>
        <v>1</v>
      </c>
    </row>
    <row r="172" spans="1:39" ht="12" customHeight="1" x14ac:dyDescent="0.15">
      <c r="A172" s="5">
        <f t="shared" si="50"/>
        <v>0</v>
      </c>
      <c r="B172" s="5">
        <f t="shared" si="51"/>
        <v>0</v>
      </c>
      <c r="C172" s="14">
        <f t="shared" si="66"/>
        <v>-94</v>
      </c>
      <c r="F172" s="120"/>
      <c r="G172" s="65" t="str">
        <f t="shared" si="69"/>
        <v/>
      </c>
      <c r="H172" s="4" t="str">
        <f>IF(G172="I",$K172,IF(G172="II",$K172-SUM(H$8:H171),IF(G172="III",$K172-SUM(H$8:H171),IF(G172="IV",$K172-SUM(H$8:H171),IF(G172="V",1-SUM(H$8:H171)," ")))))</f>
        <v xml:space="preserve"> </v>
      </c>
      <c r="I172" s="66" t="str">
        <f t="shared" si="49"/>
        <v/>
      </c>
      <c r="J172" s="43" t="str">
        <f>IF(I172="A",$K172,IF(I172="B",$K172-SUM(J$8:J171),IF(I172="C",$K172-SUM(J$8:J171),IF(I172="D",$K172-SUM(J$8:J171),IF(I172="E",1-SUM(J$8:J171)," ")))))</f>
        <v xml:space="preserve"> </v>
      </c>
      <c r="K172" s="1">
        <f>IF(C$4=0,0,(SUM(D$8:D172)/C$4))</f>
        <v>0</v>
      </c>
      <c r="L172" s="9" t="str">
        <f t="shared" si="52"/>
        <v xml:space="preserve"> </v>
      </c>
      <c r="M172" s="2" t="str">
        <f>IF(U172=2,K172,IF(W172=2,K172-SUM(M$8:M171),IF(X172=2,K172-SUM(M$8:M171),IF(X171=2,1-SUM(M$8:M171)," "))))</f>
        <v xml:space="preserve"> </v>
      </c>
      <c r="N172" s="1" t="str">
        <f t="shared" si="53"/>
        <v xml:space="preserve"> </v>
      </c>
      <c r="P172" s="3" t="str">
        <f>IF(O172="Plus",$K172,IF(O172="Basis",$K172-SUM(P$8:P171),IF(O172="Breedte",$K172-SUM(P$8:P171),IF(O171="Breedte",1-SUM(P$8:P171)," "))))</f>
        <v xml:space="preserve"> </v>
      </c>
      <c r="Q172" s="57" t="str">
        <f t="shared" si="68"/>
        <v/>
      </c>
      <c r="R172" s="93">
        <f t="shared" si="67"/>
        <v>0</v>
      </c>
      <c r="S172" s="12">
        <f t="shared" si="54"/>
        <v>-94</v>
      </c>
      <c r="T172" s="18">
        <f t="shared" si="55"/>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6"/>
        <v>1</v>
      </c>
      <c r="Z172" s="12">
        <f t="shared" si="57"/>
        <v>1</v>
      </c>
      <c r="AA172" s="12">
        <f t="shared" si="58"/>
        <v>1</v>
      </c>
      <c r="AB172" s="12">
        <f t="shared" si="59"/>
        <v>1</v>
      </c>
      <c r="AD172" s="12">
        <f t="shared" si="60"/>
        <v>-94</v>
      </c>
      <c r="AE172" s="18">
        <f t="shared" si="61"/>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62"/>
        <v>1</v>
      </c>
      <c r="AK172" s="12">
        <f t="shared" si="63"/>
        <v>1</v>
      </c>
      <c r="AL172" s="12">
        <f t="shared" si="64"/>
        <v>1</v>
      </c>
      <c r="AM172" s="12">
        <f t="shared" si="65"/>
        <v>1</v>
      </c>
    </row>
    <row r="173" spans="1:39" ht="12" customHeight="1" x14ac:dyDescent="0.15">
      <c r="A173" s="5">
        <f t="shared" si="50"/>
        <v>0</v>
      </c>
      <c r="B173" s="5">
        <f t="shared" si="51"/>
        <v>0</v>
      </c>
      <c r="C173" s="14">
        <f t="shared" si="66"/>
        <v>-95</v>
      </c>
      <c r="F173" s="120"/>
      <c r="G173" s="65" t="str">
        <f t="shared" si="69"/>
        <v/>
      </c>
      <c r="H173" s="4" t="str">
        <f>IF(G173="I",$K173,IF(G173="II",$K173-SUM(H$8:H172),IF(G173="III",$K173-SUM(H$8:H172),IF(G173="IV",$K173-SUM(H$8:H172),IF(G173="V",1-SUM(H$8:H172)," ")))))</f>
        <v xml:space="preserve"> </v>
      </c>
      <c r="I173" s="66" t="str">
        <f t="shared" si="49"/>
        <v/>
      </c>
      <c r="J173" s="43" t="str">
        <f>IF(I173="A",$K173,IF(I173="B",$K173-SUM(J$8:J172),IF(I173="C",$K173-SUM(J$8:J172),IF(I173="D",$K173-SUM(J$8:J172),IF(I173="E",1-SUM(J$8:J172)," ")))))</f>
        <v xml:space="preserve"> </v>
      </c>
      <c r="K173" s="1">
        <f>IF(C$4=0,0,(SUM(D$8:D173)/C$4))</f>
        <v>0</v>
      </c>
      <c r="L173" s="9" t="str">
        <f t="shared" si="52"/>
        <v xml:space="preserve"> </v>
      </c>
      <c r="M173" s="2" t="str">
        <f>IF(U173=2,K173,IF(W173=2,K173-SUM(M$8:M172),IF(X173=2,K173-SUM(M$8:M172),IF(X172=2,1-SUM(M$8:M172)," "))))</f>
        <v xml:space="preserve"> </v>
      </c>
      <c r="N173" s="1" t="str">
        <f t="shared" si="53"/>
        <v xml:space="preserve"> </v>
      </c>
      <c r="P173" s="3" t="str">
        <f>IF(O173="Plus",$K173,IF(O173="Basis",$K173-SUM(P$8:P172),IF(O173="Breedte",$K173-SUM(P$8:P172),IF(O172="Breedte",1-SUM(P$8:P172)," "))))</f>
        <v xml:space="preserve"> </v>
      </c>
      <c r="Q173" s="57" t="str">
        <f t="shared" si="68"/>
        <v/>
      </c>
      <c r="R173" s="93">
        <f t="shared" si="67"/>
        <v>0</v>
      </c>
      <c r="S173" s="12">
        <f t="shared" si="54"/>
        <v>-95</v>
      </c>
      <c r="T173" s="18">
        <f t="shared" si="55"/>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6"/>
        <v>1</v>
      </c>
      <c r="Z173" s="12">
        <f t="shared" si="57"/>
        <v>1</v>
      </c>
      <c r="AA173" s="12">
        <f t="shared" si="58"/>
        <v>1</v>
      </c>
      <c r="AB173" s="12">
        <f t="shared" si="59"/>
        <v>1</v>
      </c>
      <c r="AD173" s="12">
        <f t="shared" si="60"/>
        <v>-95</v>
      </c>
      <c r="AE173" s="18">
        <f t="shared" si="61"/>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62"/>
        <v>1</v>
      </c>
      <c r="AK173" s="12">
        <f t="shared" si="63"/>
        <v>1</v>
      </c>
      <c r="AL173" s="12">
        <f t="shared" si="64"/>
        <v>1</v>
      </c>
      <c r="AM173" s="12">
        <f t="shared" si="65"/>
        <v>1</v>
      </c>
    </row>
    <row r="174" spans="1:39" ht="12" customHeight="1" x14ac:dyDescent="0.15">
      <c r="A174" s="5">
        <f t="shared" si="50"/>
        <v>0</v>
      </c>
      <c r="B174" s="5">
        <f t="shared" si="51"/>
        <v>0</v>
      </c>
      <c r="C174" s="14">
        <f t="shared" si="66"/>
        <v>-96</v>
      </c>
      <c r="F174" s="120"/>
      <c r="G174" s="65" t="str">
        <f t="shared" si="69"/>
        <v/>
      </c>
      <c r="H174" s="4" t="str">
        <f>IF(G174="I",$K174,IF(G174="II",$K174-SUM(H$8:H173),IF(G174="III",$K174-SUM(H$8:H173),IF(G174="IV",$K174-SUM(H$8:H173),IF(G174="V",1-SUM(H$8:H173)," ")))))</f>
        <v xml:space="preserve"> </v>
      </c>
      <c r="I174" s="66" t="str">
        <f t="shared" si="49"/>
        <v/>
      </c>
      <c r="J174" s="43" t="str">
        <f>IF(I174="A",$K174,IF(I174="B",$K174-SUM(J$8:J173),IF(I174="C",$K174-SUM(J$8:J173),IF(I174="D",$K174-SUM(J$8:J173),IF(I174="E",1-SUM(J$8:J173)," ")))))</f>
        <v xml:space="preserve"> </v>
      </c>
      <c r="K174" s="1">
        <f>IF(C$4=0,0,(SUM(D$8:D174)/C$4))</f>
        <v>0</v>
      </c>
      <c r="L174" s="9" t="str">
        <f t="shared" si="52"/>
        <v xml:space="preserve"> </v>
      </c>
      <c r="M174" s="2" t="str">
        <f>IF(U174=2,K174,IF(W174=2,K174-SUM(M$8:M173),IF(X174=2,K174-SUM(M$8:M173),IF(X173=2,1-SUM(M$8:M173)," "))))</f>
        <v xml:space="preserve"> </v>
      </c>
      <c r="N174" s="1" t="str">
        <f t="shared" si="53"/>
        <v xml:space="preserve"> </v>
      </c>
      <c r="P174" s="3" t="str">
        <f>IF(O174="Plus",$K174,IF(O174="Basis",$K174-SUM(P$8:P173),IF(O174="Breedte",$K174-SUM(P$8:P173),IF(O173="Breedte",1-SUM(P$8:P173)," "))))</f>
        <v xml:space="preserve"> </v>
      </c>
      <c r="Q174" s="57" t="str">
        <f t="shared" si="68"/>
        <v/>
      </c>
      <c r="R174" s="93">
        <f t="shared" si="67"/>
        <v>0</v>
      </c>
      <c r="S174" s="12">
        <f t="shared" si="54"/>
        <v>-96</v>
      </c>
      <c r="T174" s="18">
        <f t="shared" si="55"/>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6"/>
        <v>1</v>
      </c>
      <c r="Z174" s="12">
        <f t="shared" si="57"/>
        <v>1</v>
      </c>
      <c r="AA174" s="12">
        <f t="shared" si="58"/>
        <v>1</v>
      </c>
      <c r="AB174" s="12">
        <f t="shared" si="59"/>
        <v>1</v>
      </c>
      <c r="AD174" s="12">
        <f t="shared" si="60"/>
        <v>-96</v>
      </c>
      <c r="AE174" s="18">
        <f t="shared" si="61"/>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62"/>
        <v>1</v>
      </c>
      <c r="AK174" s="12">
        <f t="shared" si="63"/>
        <v>1</v>
      </c>
      <c r="AL174" s="12">
        <f t="shared" si="64"/>
        <v>1</v>
      </c>
      <c r="AM174" s="12">
        <f t="shared" si="65"/>
        <v>1</v>
      </c>
    </row>
    <row r="175" spans="1:39" ht="12" customHeight="1" x14ac:dyDescent="0.15">
      <c r="A175" s="5">
        <f t="shared" si="50"/>
        <v>0</v>
      </c>
      <c r="B175" s="5">
        <f t="shared" si="51"/>
        <v>0</v>
      </c>
      <c r="C175" s="14">
        <f t="shared" si="66"/>
        <v>-97</v>
      </c>
      <c r="F175" s="120" t="e">
        <f>VLOOKUP(C175,Blad1!$A:$C,3,0)</f>
        <v>#N/A</v>
      </c>
      <c r="G175" s="65" t="str">
        <f t="shared" si="69"/>
        <v/>
      </c>
      <c r="H175" s="4" t="str">
        <f>IF(G175="I",$K175,IF(G175="II",$K175-SUM(H$8:H174),IF(G175="III",$K175-SUM(H$8:H174),IF(G175="IV",$K175-SUM(H$8:H174),IF(G175="V",1-SUM(H$8:H174)," ")))))</f>
        <v xml:space="preserve"> </v>
      </c>
      <c r="I175" s="66" t="str">
        <f t="shared" si="49"/>
        <v/>
      </c>
      <c r="J175" s="43" t="str">
        <f>IF(I175="A",$K175,IF(I175="B",$K175-SUM(J$8:J174),IF(I175="C",$K175-SUM(J$8:J174),IF(I175="D",$K175-SUM(J$8:J174),IF(I175="E",1-SUM(J$8:J174)," ")))))</f>
        <v xml:space="preserve"> </v>
      </c>
      <c r="K175" s="1">
        <f>IF(C$4=0,0,(SUM(D$8:D175)/C$4))</f>
        <v>0</v>
      </c>
      <c r="L175" s="9" t="str">
        <f t="shared" si="52"/>
        <v xml:space="preserve"> </v>
      </c>
      <c r="M175" s="2" t="str">
        <f>IF(U175=2,K175,IF(W175=2,K175-SUM(M$8:M174),IF(X175=2,K175-SUM(M$8:M174),IF(X174=2,1-SUM(M$8:M174)," "))))</f>
        <v xml:space="preserve"> </v>
      </c>
      <c r="N175" s="1" t="str">
        <f t="shared" si="53"/>
        <v xml:space="preserve"> </v>
      </c>
      <c r="P175" s="3" t="str">
        <f>IF(O175="Plus",$K175,IF(O175="Basis",$K175-SUM(P$8:P174),IF(O175="Breedte",$K175-SUM(P$8:P174),IF(O174="Breedte",1-SUM(P$8:P174)," "))))</f>
        <v xml:space="preserve"> </v>
      </c>
      <c r="Q175" s="57" t="str">
        <f t="shared" si="68"/>
        <v/>
      </c>
      <c r="R175" s="93" t="e">
        <f t="shared" si="67"/>
        <v>#N/A</v>
      </c>
      <c r="S175" s="12">
        <f t="shared" si="54"/>
        <v>-97</v>
      </c>
      <c r="T175" s="18">
        <f t="shared" si="55"/>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6"/>
        <v>1</v>
      </c>
      <c r="Z175" s="12">
        <f t="shared" si="57"/>
        <v>1</v>
      </c>
      <c r="AA175" s="12">
        <f t="shared" si="58"/>
        <v>1</v>
      </c>
      <c r="AB175" s="12">
        <f t="shared" si="59"/>
        <v>1</v>
      </c>
      <c r="AD175" s="12">
        <f t="shared" si="60"/>
        <v>-97</v>
      </c>
      <c r="AE175" s="18">
        <f t="shared" si="61"/>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62"/>
        <v>1</v>
      </c>
      <c r="AK175" s="12">
        <f t="shared" si="63"/>
        <v>1</v>
      </c>
      <c r="AL175" s="12">
        <f t="shared" si="64"/>
        <v>1</v>
      </c>
      <c r="AM175" s="12">
        <f t="shared" si="65"/>
        <v>1</v>
      </c>
    </row>
    <row r="176" spans="1:39" ht="12" customHeight="1" x14ac:dyDescent="0.15">
      <c r="A176" s="5">
        <f t="shared" si="50"/>
        <v>0</v>
      </c>
      <c r="B176" s="5">
        <f t="shared" si="51"/>
        <v>0</v>
      </c>
      <c r="C176" s="14">
        <f t="shared" si="66"/>
        <v>-98</v>
      </c>
      <c r="F176" s="120" t="e">
        <f>VLOOKUP(C176,Blad1!$A:$C,3,0)</f>
        <v>#N/A</v>
      </c>
      <c r="G176" s="65" t="str">
        <f t="shared" si="69"/>
        <v/>
      </c>
      <c r="H176" s="4" t="str">
        <f>IF(G176="I",$K176,IF(G176="II",$K176-SUM(H$8:H175),IF(G176="III",$K176-SUM(H$8:H175),IF(G176="IV",$K176-SUM(H$8:H175),IF(G176="V",1-SUM(H$8:H175)," ")))))</f>
        <v xml:space="preserve"> </v>
      </c>
      <c r="I176" s="66" t="str">
        <f t="shared" si="49"/>
        <v/>
      </c>
      <c r="J176" s="43" t="str">
        <f>IF(I176="A",$K176,IF(I176="B",$K176-SUM(J$8:J175),IF(I176="C",$K176-SUM(J$8:J175),IF(I176="D",$K176-SUM(J$8:J175),IF(I176="E",1-SUM(J$8:J175)," ")))))</f>
        <v xml:space="preserve"> </v>
      </c>
      <c r="K176" s="1">
        <f>IF(C$4=0,0,(SUM(D$8:D176)/C$4))</f>
        <v>0</v>
      </c>
      <c r="L176" s="9" t="str">
        <f t="shared" si="52"/>
        <v xml:space="preserve"> </v>
      </c>
      <c r="M176" s="2" t="str">
        <f>IF(U176=2,K176,IF(W176=2,K176-SUM(M$8:M175),IF(X176=2,K176-SUM(M$8:M175),IF(X175=2,1-SUM(M$8:M175)," "))))</f>
        <v xml:space="preserve"> </v>
      </c>
      <c r="N176" s="1" t="str">
        <f t="shared" si="53"/>
        <v xml:space="preserve"> </v>
      </c>
      <c r="P176" s="3" t="str">
        <f>IF(O176="Plus",$K176,IF(O176="Basis",$K176-SUM(P$8:P175),IF(O176="Breedte",$K176-SUM(P$8:P175),IF(O175="Breedte",1-SUM(P$8:P175)," "))))</f>
        <v xml:space="preserve"> </v>
      </c>
      <c r="Q176" s="57" t="str">
        <f t="shared" si="68"/>
        <v/>
      </c>
      <c r="R176" s="93" t="e">
        <f t="shared" si="67"/>
        <v>#N/A</v>
      </c>
      <c r="S176" s="12">
        <f t="shared" si="54"/>
        <v>-98</v>
      </c>
      <c r="T176" s="18">
        <f t="shared" si="55"/>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6"/>
        <v>1</v>
      </c>
      <c r="Z176" s="12">
        <f t="shared" si="57"/>
        <v>1</v>
      </c>
      <c r="AA176" s="12">
        <f t="shared" si="58"/>
        <v>1</v>
      </c>
      <c r="AB176" s="12">
        <f t="shared" si="59"/>
        <v>1</v>
      </c>
      <c r="AD176" s="12">
        <f t="shared" si="60"/>
        <v>-98</v>
      </c>
      <c r="AE176" s="18">
        <f t="shared" si="61"/>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62"/>
        <v>1</v>
      </c>
      <c r="AK176" s="12">
        <f t="shared" si="63"/>
        <v>1</v>
      </c>
      <c r="AL176" s="12">
        <f t="shared" si="64"/>
        <v>1</v>
      </c>
      <c r="AM176" s="12">
        <f t="shared" si="65"/>
        <v>1</v>
      </c>
    </row>
    <row r="177" spans="1:39" ht="12" customHeight="1" x14ac:dyDescent="0.15">
      <c r="A177" s="5">
        <f t="shared" si="50"/>
        <v>0</v>
      </c>
      <c r="B177" s="5">
        <f t="shared" si="51"/>
        <v>0</v>
      </c>
      <c r="C177" s="14">
        <f t="shared" si="66"/>
        <v>-99</v>
      </c>
      <c r="F177" s="120" t="e">
        <f>VLOOKUP(C177,Blad1!$A:$C,3,0)</f>
        <v>#N/A</v>
      </c>
      <c r="G177" s="65" t="str">
        <f t="shared" si="69"/>
        <v/>
      </c>
      <c r="H177" s="4" t="str">
        <f>IF(G177="I",$K177,IF(G177="II",$K177-SUM(H$8:H176),IF(G177="III",$K177-SUM(H$8:H176),IF(G177="IV",$K177-SUM(H$8:H176),IF(G177="V",1-SUM(H$8:H176)," ")))))</f>
        <v xml:space="preserve"> </v>
      </c>
      <c r="I177" s="66" t="str">
        <f t="shared" si="49"/>
        <v/>
      </c>
      <c r="J177" s="43" t="str">
        <f>IF(I177="A",$K177,IF(I177="B",$K177-SUM(J$8:J176),IF(I177="C",$K177-SUM(J$8:J176),IF(I177="D",$K177-SUM(J$8:J176),IF(I177="E",1-SUM(J$8:J176)," ")))))</f>
        <v xml:space="preserve"> </v>
      </c>
      <c r="K177" s="1">
        <f>IF(C$4=0,0,(SUM(D$8:D177)/C$4))</f>
        <v>0</v>
      </c>
      <c r="L177" s="9" t="str">
        <f t="shared" si="52"/>
        <v xml:space="preserve"> </v>
      </c>
      <c r="M177" s="2" t="str">
        <f>IF(U177=2,K177,IF(W177=2,K177-SUM(M$8:M176),IF(X177=2,K177-SUM(M$8:M176),IF(X176=2,1-SUM(M$8:M176)," "))))</f>
        <v xml:space="preserve"> </v>
      </c>
      <c r="N177" s="1" t="str">
        <f t="shared" si="53"/>
        <v xml:space="preserve"> </v>
      </c>
      <c r="P177" s="3" t="str">
        <f>IF(O177="Plus",$K177,IF(O177="Basis",$K177-SUM(P$8:P176),IF(O177="Breedte",$K177-SUM(P$8:P176),IF(O176="Breedte",1-SUM(P$8:P176)," "))))</f>
        <v xml:space="preserve"> </v>
      </c>
      <c r="Q177" s="57" t="str">
        <f t="shared" si="68"/>
        <v/>
      </c>
      <c r="R177" s="93" t="e">
        <f t="shared" si="67"/>
        <v>#N/A</v>
      </c>
      <c r="S177" s="12">
        <f t="shared" si="54"/>
        <v>-99</v>
      </c>
      <c r="T177" s="18">
        <f t="shared" si="55"/>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6"/>
        <v>1</v>
      </c>
      <c r="Z177" s="12">
        <f t="shared" si="57"/>
        <v>1</v>
      </c>
      <c r="AA177" s="12">
        <f t="shared" si="58"/>
        <v>1</v>
      </c>
      <c r="AB177" s="12">
        <f t="shared" si="59"/>
        <v>1</v>
      </c>
      <c r="AD177" s="12">
        <f t="shared" si="60"/>
        <v>-99</v>
      </c>
      <c r="AE177" s="18">
        <f t="shared" si="61"/>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62"/>
        <v>1</v>
      </c>
      <c r="AK177" s="12">
        <f t="shared" si="63"/>
        <v>1</v>
      </c>
      <c r="AL177" s="12">
        <f t="shared" si="64"/>
        <v>1</v>
      </c>
      <c r="AM177" s="12">
        <f t="shared" si="65"/>
        <v>1</v>
      </c>
    </row>
    <row r="178" spans="1:39" ht="12" customHeight="1" x14ac:dyDescent="0.15">
      <c r="A178" s="5">
        <f t="shared" si="50"/>
        <v>0</v>
      </c>
      <c r="B178" s="5">
        <f t="shared" si="51"/>
        <v>0</v>
      </c>
      <c r="C178" s="14">
        <f t="shared" si="66"/>
        <v>-100</v>
      </c>
      <c r="F178" s="120" t="e">
        <f>VLOOKUP(C178,Blad1!$A:$C,3,0)</f>
        <v>#N/A</v>
      </c>
      <c r="G178" s="65" t="str">
        <f t="shared" si="69"/>
        <v/>
      </c>
      <c r="H178" s="4" t="str">
        <f>IF(G178="I",$K178,IF(G178="II",$K178-SUM(H$8:H177),IF(G178="III",$K178-SUM(H$8:H177),IF(G178="IV",$K178-SUM(H$8:H177),IF(G178="V",1-SUM(H$8:H177)," ")))))</f>
        <v xml:space="preserve"> </v>
      </c>
      <c r="I178" s="66" t="str">
        <f t="shared" si="49"/>
        <v/>
      </c>
      <c r="J178" s="43" t="str">
        <f>IF(I178="A",$K178,IF(I178="B",$K178-SUM(J$8:J177),IF(I178="C",$K178-SUM(J$8:J177),IF(I178="D",$K178-SUM(J$8:J177),IF(I178="E",1-SUM(J$8:J177)," ")))))</f>
        <v xml:space="preserve"> </v>
      </c>
      <c r="K178" s="1">
        <f>IF(C$4=0,0,(SUM(D$8:D178)/C$4))</f>
        <v>0</v>
      </c>
      <c r="L178" s="9" t="str">
        <f t="shared" si="52"/>
        <v xml:space="preserve"> </v>
      </c>
      <c r="M178" s="2" t="str">
        <f>IF(U178=2,K178,IF(W178=2,K178-SUM(M$8:M177),IF(X178=2,K178-SUM(M$8:M177),IF(X177=2,1-SUM(M$8:M177)," "))))</f>
        <v xml:space="preserve"> </v>
      </c>
      <c r="N178" s="1" t="str">
        <f t="shared" si="53"/>
        <v xml:space="preserve"> </v>
      </c>
      <c r="P178" s="3" t="str">
        <f>IF(O178="Plus",$K178,IF(O178="Basis",$K178-SUM(P$8:P177),IF(O178="Breedte",$K178-SUM(P$8:P177),IF(O177="Breedte",1-SUM(P$8:P177)," "))))</f>
        <v xml:space="preserve"> </v>
      </c>
      <c r="Q178" s="57" t="str">
        <f t="shared" si="68"/>
        <v/>
      </c>
      <c r="R178" s="93" t="e">
        <f t="shared" si="67"/>
        <v>#N/A</v>
      </c>
      <c r="S178" s="12">
        <f t="shared" si="54"/>
        <v>-100</v>
      </c>
      <c r="T178" s="18">
        <f t="shared" si="55"/>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6"/>
        <v>1</v>
      </c>
      <c r="Z178" s="12">
        <f t="shared" si="57"/>
        <v>1</v>
      </c>
      <c r="AA178" s="12">
        <f t="shared" si="58"/>
        <v>1</v>
      </c>
      <c r="AB178" s="12">
        <f t="shared" si="59"/>
        <v>1</v>
      </c>
      <c r="AD178" s="12">
        <f t="shared" si="60"/>
        <v>-100</v>
      </c>
      <c r="AE178" s="18">
        <f t="shared" si="61"/>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62"/>
        <v>1</v>
      </c>
      <c r="AK178" s="12">
        <f t="shared" si="63"/>
        <v>1</v>
      </c>
      <c r="AL178" s="12">
        <f t="shared" si="64"/>
        <v>1</v>
      </c>
      <c r="AM178" s="12">
        <f t="shared" si="65"/>
        <v>1</v>
      </c>
    </row>
    <row r="179" spans="1:39" ht="12" customHeight="1" x14ac:dyDescent="0.15">
      <c r="A179" s="5">
        <f t="shared" si="50"/>
        <v>0</v>
      </c>
      <c r="B179" s="5">
        <f t="shared" si="51"/>
        <v>0</v>
      </c>
      <c r="C179" s="14">
        <f t="shared" si="66"/>
        <v>-101</v>
      </c>
      <c r="F179" s="120" t="e">
        <f>VLOOKUP(C179,Blad1!$A:$C,3,0)</f>
        <v>#N/A</v>
      </c>
      <c r="G179" s="65" t="str">
        <f t="shared" si="69"/>
        <v/>
      </c>
      <c r="H179" s="4" t="str">
        <f>IF(G179="I",$K179,IF(G179="II",$K179-SUM(H$8:H178),IF(G179="III",$K179-SUM(H$8:H178),IF(G179="IV",$K179-SUM(H$8:H178),IF(G179="V",1-SUM(H$8:H178)," ")))))</f>
        <v xml:space="preserve"> </v>
      </c>
      <c r="I179" s="66" t="str">
        <f t="shared" si="49"/>
        <v/>
      </c>
      <c r="J179" s="43" t="str">
        <f>IF(I179="A",$K179,IF(I179="B",$K179-SUM(J$8:J178),IF(I179="C",$K179-SUM(J$8:J178),IF(I179="D",$K179-SUM(J$8:J178),IF(I179="E",1-SUM(J$8:J178)," ")))))</f>
        <v xml:space="preserve"> </v>
      </c>
      <c r="K179" s="1">
        <f>IF(C$4=0,0,(SUM(D$8:D179)/C$4))</f>
        <v>0</v>
      </c>
      <c r="L179" s="9" t="str">
        <f t="shared" si="52"/>
        <v xml:space="preserve"> </v>
      </c>
      <c r="M179" s="2" t="str">
        <f>IF(U179=2,K179,IF(W179=2,K179-SUM(M$8:M178),IF(X179=2,K179-SUM(M$8:M178),IF(X178=2,1-SUM(M$8:M178)," "))))</f>
        <v xml:space="preserve"> </v>
      </c>
      <c r="N179" s="1" t="str">
        <f t="shared" si="53"/>
        <v xml:space="preserve"> </v>
      </c>
      <c r="P179" s="3" t="str">
        <f>IF(O179="Plus",$K179,IF(O179="Basis",$K179-SUM(P$8:P178),IF(O179="Breedte",$K179-SUM(P$8:P178),IF(O178="Breedte",1-SUM(P$8:P178)," "))))</f>
        <v xml:space="preserve"> </v>
      </c>
      <c r="Q179" s="57" t="str">
        <f t="shared" si="68"/>
        <v/>
      </c>
      <c r="R179" s="93" t="e">
        <f t="shared" si="67"/>
        <v>#N/A</v>
      </c>
      <c r="S179" s="12">
        <f t="shared" si="54"/>
        <v>-101</v>
      </c>
      <c r="T179" s="18">
        <f t="shared" si="55"/>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6"/>
        <v>1</v>
      </c>
      <c r="Z179" s="12">
        <f t="shared" si="57"/>
        <v>1</v>
      </c>
      <c r="AA179" s="12">
        <f t="shared" si="58"/>
        <v>1</v>
      </c>
      <c r="AB179" s="12">
        <f t="shared" si="59"/>
        <v>1</v>
      </c>
      <c r="AD179" s="12">
        <f t="shared" si="60"/>
        <v>-101</v>
      </c>
      <c r="AE179" s="18">
        <f t="shared" si="61"/>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62"/>
        <v>1</v>
      </c>
      <c r="AK179" s="12">
        <f t="shared" si="63"/>
        <v>1</v>
      </c>
      <c r="AL179" s="12">
        <f t="shared" si="64"/>
        <v>1</v>
      </c>
      <c r="AM179" s="12">
        <f t="shared" si="65"/>
        <v>1</v>
      </c>
    </row>
    <row r="180" spans="1:39" ht="12" customHeight="1" x14ac:dyDescent="0.15">
      <c r="A180" s="5">
        <f t="shared" si="50"/>
        <v>0</v>
      </c>
      <c r="B180" s="5">
        <f t="shared" si="51"/>
        <v>0</v>
      </c>
      <c r="C180" s="14">
        <f t="shared" si="66"/>
        <v>-102</v>
      </c>
      <c r="F180" s="120" t="e">
        <f>VLOOKUP(C180,Blad1!$A:$C,3,0)</f>
        <v>#N/A</v>
      </c>
      <c r="G180" s="65" t="str">
        <f t="shared" si="69"/>
        <v/>
      </c>
      <c r="H180" s="4" t="str">
        <f>IF(G180="I",$K180,IF(G180="II",$K180-SUM(H$8:H179),IF(G180="III",$K180-SUM(H$8:H179),IF(G180="IV",$K180-SUM(H$8:H179),IF(G180="V",1-SUM(H$8:H179)," ")))))</f>
        <v xml:space="preserve"> </v>
      </c>
      <c r="I180" s="66" t="str">
        <f t="shared" si="49"/>
        <v/>
      </c>
      <c r="J180" s="43" t="str">
        <f>IF(I180="A",$K180,IF(I180="B",$K180-SUM(J$8:J179),IF(I180="C",$K180-SUM(J$8:J179),IF(I180="D",$K180-SUM(J$8:J179),IF(I180="E",1-SUM(J$8:J179)," ")))))</f>
        <v xml:space="preserve"> </v>
      </c>
      <c r="K180" s="1">
        <f>IF(C$4=0,0,(SUM(D$8:D180)/C$4))</f>
        <v>0</v>
      </c>
      <c r="L180" s="9" t="str">
        <f t="shared" si="52"/>
        <v xml:space="preserve"> </v>
      </c>
      <c r="M180" s="2" t="str">
        <f>IF(U180=2,K180,IF(W180=2,K180-SUM(M$8:M179),IF(X180=2,K180-SUM(M$8:M179),IF(X179=2,1-SUM(M$8:M179)," "))))</f>
        <v xml:space="preserve"> </v>
      </c>
      <c r="N180" s="1" t="str">
        <f t="shared" si="53"/>
        <v xml:space="preserve"> </v>
      </c>
      <c r="P180" s="3" t="str">
        <f>IF(O180="Plus",$K180,IF(O180="Basis",$K180-SUM(P$8:P179),IF(O180="Breedte",$K180-SUM(P$8:P179),IF(O179="Breedte",1-SUM(P$8:P179)," "))))</f>
        <v xml:space="preserve"> </v>
      </c>
      <c r="Q180" s="57" t="str">
        <f t="shared" si="68"/>
        <v/>
      </c>
      <c r="R180" s="93" t="e">
        <f t="shared" si="67"/>
        <v>#N/A</v>
      </c>
      <c r="S180" s="12">
        <f t="shared" si="54"/>
        <v>-102</v>
      </c>
      <c r="T180" s="18">
        <f t="shared" si="55"/>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6"/>
        <v>1</v>
      </c>
      <c r="Z180" s="12">
        <f t="shared" si="57"/>
        <v>1</v>
      </c>
      <c r="AA180" s="12">
        <f t="shared" si="58"/>
        <v>1</v>
      </c>
      <c r="AB180" s="12">
        <f t="shared" si="59"/>
        <v>1</v>
      </c>
      <c r="AD180" s="12">
        <f t="shared" si="60"/>
        <v>-102</v>
      </c>
      <c r="AE180" s="18">
        <f t="shared" si="61"/>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62"/>
        <v>1</v>
      </c>
      <c r="AK180" s="12">
        <f t="shared" si="63"/>
        <v>1</v>
      </c>
      <c r="AL180" s="12">
        <f t="shared" si="64"/>
        <v>1</v>
      </c>
      <c r="AM180" s="12">
        <f t="shared" si="65"/>
        <v>1</v>
      </c>
    </row>
    <row r="181" spans="1:39" ht="12" customHeight="1" x14ac:dyDescent="0.15">
      <c r="A181" s="5">
        <f t="shared" si="50"/>
        <v>0</v>
      </c>
      <c r="B181" s="5">
        <f t="shared" si="51"/>
        <v>0</v>
      </c>
      <c r="C181" s="14">
        <f t="shared" si="66"/>
        <v>-103</v>
      </c>
      <c r="F181" s="120" t="e">
        <f>VLOOKUP(C181,Blad1!$A:$C,3,0)</f>
        <v>#N/A</v>
      </c>
      <c r="G181" s="65" t="str">
        <f t="shared" si="69"/>
        <v/>
      </c>
      <c r="H181" s="4" t="str">
        <f>IF(G181="I",$K181,IF(G181="II",$K181-SUM(H$8:H180),IF(G181="III",$K181-SUM(H$8:H180),IF(G181="IV",$K181-SUM(H$8:H180),IF(G181="V",1-SUM(H$8:H180)," ")))))</f>
        <v xml:space="preserve"> </v>
      </c>
      <c r="I181" s="66" t="str">
        <f t="shared" si="49"/>
        <v/>
      </c>
      <c r="J181" s="43" t="str">
        <f>IF(I181="A",$K181,IF(I181="B",$K181-SUM(J$8:J180),IF(I181="C",$K181-SUM(J$8:J180),IF(I181="D",$K181-SUM(J$8:J180),IF(I181="E",1-SUM(J$8:J180)," ")))))</f>
        <v xml:space="preserve"> </v>
      </c>
      <c r="K181" s="1">
        <f>IF(C$4=0,0,(SUM(D$8:D181)/C$4))</f>
        <v>0</v>
      </c>
      <c r="L181" s="9" t="str">
        <f t="shared" si="52"/>
        <v xml:space="preserve"> </v>
      </c>
      <c r="M181" s="2" t="str">
        <f>IF(U181=2,K181,IF(W181=2,K181-SUM(M$8:M180),IF(X181=2,K181-SUM(M$8:M180),IF(X180=2,1-SUM(M$8:M180)," "))))</f>
        <v xml:space="preserve"> </v>
      </c>
      <c r="N181" s="1" t="str">
        <f t="shared" si="53"/>
        <v xml:space="preserve"> </v>
      </c>
      <c r="P181" s="3" t="str">
        <f>IF(O181="Plus",$K181,IF(O181="Basis",$K181-SUM(P$8:P180),IF(O181="Breedte",$K181-SUM(P$8:P180),IF(O180="Breedte",1-SUM(P$8:P180)," "))))</f>
        <v xml:space="preserve"> </v>
      </c>
      <c r="Q181" s="57" t="str">
        <f t="shared" si="68"/>
        <v/>
      </c>
      <c r="R181" s="93" t="e">
        <f t="shared" si="67"/>
        <v>#N/A</v>
      </c>
      <c r="S181" s="12">
        <f t="shared" si="54"/>
        <v>-103</v>
      </c>
      <c r="T181" s="18">
        <f t="shared" si="55"/>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6"/>
        <v>1</v>
      </c>
      <c r="Z181" s="12">
        <f t="shared" si="57"/>
        <v>1</v>
      </c>
      <c r="AA181" s="12">
        <f t="shared" si="58"/>
        <v>1</v>
      </c>
      <c r="AB181" s="12">
        <f t="shared" si="59"/>
        <v>1</v>
      </c>
      <c r="AD181" s="12">
        <f t="shared" si="60"/>
        <v>-103</v>
      </c>
      <c r="AE181" s="18">
        <f t="shared" si="61"/>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62"/>
        <v>1</v>
      </c>
      <c r="AK181" s="12">
        <f t="shared" si="63"/>
        <v>1</v>
      </c>
      <c r="AL181" s="12">
        <f t="shared" si="64"/>
        <v>1</v>
      </c>
      <c r="AM181" s="12">
        <f t="shared" si="65"/>
        <v>1</v>
      </c>
    </row>
    <row r="182" spans="1:39" ht="12" customHeight="1" x14ac:dyDescent="0.15">
      <c r="A182" s="5">
        <f t="shared" si="50"/>
        <v>0</v>
      </c>
      <c r="B182" s="5">
        <f t="shared" si="51"/>
        <v>0</v>
      </c>
      <c r="C182" s="14">
        <f t="shared" si="66"/>
        <v>-104</v>
      </c>
      <c r="F182" s="120" t="e">
        <f>VLOOKUP(C182,Blad1!$A:$C,3,0)</f>
        <v>#N/A</v>
      </c>
      <c r="G182" s="65" t="str">
        <f t="shared" si="69"/>
        <v/>
      </c>
      <c r="H182" s="4" t="str">
        <f>IF(G182="I",$K182,IF(G182="II",$K182-SUM(H$8:H181),IF(G182="III",$K182-SUM(H$8:H181),IF(G182="IV",$K182-SUM(H$8:H181),IF(G182="V",1-SUM(H$8:H181)," ")))))</f>
        <v xml:space="preserve"> </v>
      </c>
      <c r="I182" s="66" t="str">
        <f t="shared" si="49"/>
        <v/>
      </c>
      <c r="J182" s="43" t="str">
        <f>IF(I182="A",$K182,IF(I182="B",$K182-SUM(J$8:J181),IF(I182="C",$K182-SUM(J$8:J181),IF(I182="D",$K182-SUM(J$8:J181),IF(I182="E",1-SUM(J$8:J181)," ")))))</f>
        <v xml:space="preserve"> </v>
      </c>
      <c r="K182" s="1">
        <f>IF(C$4=0,0,(SUM(D$8:D182)/C$4))</f>
        <v>0</v>
      </c>
      <c r="L182" s="9" t="str">
        <f t="shared" si="52"/>
        <v xml:space="preserve"> </v>
      </c>
      <c r="M182" s="2" t="str">
        <f>IF(U182=2,K182,IF(W182=2,K182-SUM(M$8:M181),IF(X182=2,K182-SUM(M$8:M181),IF(X181=2,1-SUM(M$8:M181)," "))))</f>
        <v xml:space="preserve"> </v>
      </c>
      <c r="N182" s="1" t="str">
        <f t="shared" si="53"/>
        <v xml:space="preserve"> </v>
      </c>
      <c r="P182" s="3" t="str">
        <f>IF(O182="Plus",$K182,IF(O182="Basis",$K182-SUM(P$8:P181),IF(O182="Breedte",$K182-SUM(P$8:P181),IF(O181="Breedte",1-SUM(P$8:P181)," "))))</f>
        <v xml:space="preserve"> </v>
      </c>
      <c r="Q182" s="57" t="str">
        <f t="shared" si="68"/>
        <v/>
      </c>
      <c r="R182" s="93" t="e">
        <f t="shared" si="67"/>
        <v>#N/A</v>
      </c>
      <c r="S182" s="12">
        <f t="shared" si="54"/>
        <v>-104</v>
      </c>
      <c r="T182" s="18">
        <f t="shared" si="55"/>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6"/>
        <v>1</v>
      </c>
      <c r="Z182" s="12">
        <f t="shared" si="57"/>
        <v>1</v>
      </c>
      <c r="AA182" s="12">
        <f t="shared" si="58"/>
        <v>1</v>
      </c>
      <c r="AB182" s="12">
        <f t="shared" si="59"/>
        <v>1</v>
      </c>
      <c r="AD182" s="12">
        <f t="shared" si="60"/>
        <v>-104</v>
      </c>
      <c r="AE182" s="18">
        <f t="shared" si="61"/>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62"/>
        <v>1</v>
      </c>
      <c r="AK182" s="12">
        <f t="shared" si="63"/>
        <v>1</v>
      </c>
      <c r="AL182" s="12">
        <f t="shared" si="64"/>
        <v>1</v>
      </c>
      <c r="AM182" s="12">
        <f t="shared" si="65"/>
        <v>1</v>
      </c>
    </row>
    <row r="183" spans="1:39" ht="12" customHeight="1" x14ac:dyDescent="0.15">
      <c r="A183" s="5">
        <f t="shared" si="50"/>
        <v>0</v>
      </c>
      <c r="B183" s="5">
        <f t="shared" si="51"/>
        <v>0</v>
      </c>
      <c r="C183" s="14">
        <f t="shared" si="66"/>
        <v>-105</v>
      </c>
      <c r="F183" s="120" t="e">
        <f>VLOOKUP(C183,Blad1!$A:$C,3,0)</f>
        <v>#N/A</v>
      </c>
      <c r="G183" s="65" t="str">
        <f t="shared" si="69"/>
        <v/>
      </c>
      <c r="H183" s="4" t="str">
        <f>IF(G183="I",$K183,IF(G183="II",$K183-SUM(H$8:H182),IF(G183="III",$K183-SUM(H$8:H182),IF(G183="IV",$K183-SUM(H$8:H182),IF(G183="V",1-SUM(H$8:H182)," ")))))</f>
        <v xml:space="preserve"> </v>
      </c>
      <c r="I183" s="66" t="str">
        <f t="shared" si="49"/>
        <v/>
      </c>
      <c r="J183" s="43" t="str">
        <f>IF(I183="A",$K183,IF(I183="B",$K183-SUM(J$8:J182),IF(I183="C",$K183-SUM(J$8:J182),IF(I183="D",$K183-SUM(J$8:J182),IF(I183="E",1-SUM(J$8:J182)," ")))))</f>
        <v xml:space="preserve"> </v>
      </c>
      <c r="K183" s="1">
        <f>IF(C$4=0,0,(SUM(D$8:D183)/C$4))</f>
        <v>0</v>
      </c>
      <c r="L183" s="9" t="str">
        <f t="shared" si="52"/>
        <v xml:space="preserve"> </v>
      </c>
      <c r="M183" s="2" t="str">
        <f>IF(U183=2,K183,IF(W183=2,K183-SUM(M$8:M182),IF(X183=2,K183-SUM(M$8:M182),IF(X182=2,1-SUM(M$8:M182)," "))))</f>
        <v xml:space="preserve"> </v>
      </c>
      <c r="N183" s="1" t="str">
        <f t="shared" si="53"/>
        <v xml:space="preserve"> </v>
      </c>
      <c r="P183" s="3" t="str">
        <f>IF(O183="Plus",$K183,IF(O183="Basis",$K183-SUM(P$8:P182),IF(O183="Breedte",$K183-SUM(P$8:P182),IF(O182="Breedte",1-SUM(P$8:P182)," "))))</f>
        <v xml:space="preserve"> </v>
      </c>
      <c r="Q183" s="57" t="str">
        <f t="shared" si="68"/>
        <v/>
      </c>
      <c r="R183" s="93" t="e">
        <f t="shared" si="67"/>
        <v>#N/A</v>
      </c>
      <c r="S183" s="12">
        <f t="shared" si="54"/>
        <v>-105</v>
      </c>
      <c r="T183" s="18">
        <f t="shared" si="55"/>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6"/>
        <v>1</v>
      </c>
      <c r="Z183" s="12">
        <f t="shared" si="57"/>
        <v>1</v>
      </c>
      <c r="AA183" s="12">
        <f t="shared" si="58"/>
        <v>1</v>
      </c>
      <c r="AB183" s="12">
        <f t="shared" si="59"/>
        <v>1</v>
      </c>
      <c r="AD183" s="12">
        <f t="shared" si="60"/>
        <v>-105</v>
      </c>
      <c r="AE183" s="18">
        <f t="shared" si="61"/>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62"/>
        <v>1</v>
      </c>
      <c r="AK183" s="12">
        <f t="shared" si="63"/>
        <v>1</v>
      </c>
      <c r="AL183" s="12">
        <f t="shared" si="64"/>
        <v>1</v>
      </c>
      <c r="AM183" s="12">
        <f t="shared" si="65"/>
        <v>1</v>
      </c>
    </row>
    <row r="184" spans="1:39" ht="12" customHeight="1" x14ac:dyDescent="0.15">
      <c r="A184" s="5">
        <f t="shared" si="50"/>
        <v>0</v>
      </c>
      <c r="B184" s="5">
        <f t="shared" si="51"/>
        <v>0</v>
      </c>
      <c r="C184" s="14">
        <f t="shared" si="66"/>
        <v>-106</v>
      </c>
      <c r="F184" s="120" t="e">
        <f>VLOOKUP(C184,Blad1!$A:$C,3,0)</f>
        <v>#N/A</v>
      </c>
      <c r="G184" s="65" t="str">
        <f t="shared" si="69"/>
        <v/>
      </c>
      <c r="H184" s="4" t="str">
        <f>IF(G184="I",$K184,IF(G184="II",$K184-SUM(H$8:H183),IF(G184="III",$K184-SUM(H$8:H183),IF(G184="IV",$K184-SUM(H$8:H183),IF(G184="V",1-SUM(H$8:H183)," ")))))</f>
        <v xml:space="preserve"> </v>
      </c>
      <c r="I184" s="66" t="str">
        <f t="shared" si="49"/>
        <v/>
      </c>
      <c r="J184" s="43" t="str">
        <f>IF(I184="A",$K184,IF(I184="B",$K184-SUM(J$8:J183),IF(I184="C",$K184-SUM(J$8:J183),IF(I184="D",$K184-SUM(J$8:J183),IF(I184="E",1-SUM(J$8:J183)," ")))))</f>
        <v xml:space="preserve"> </v>
      </c>
      <c r="K184" s="1">
        <f>IF(C$4=0,0,(SUM(D$8:D184)/C$4))</f>
        <v>0</v>
      </c>
      <c r="L184" s="9" t="str">
        <f t="shared" si="52"/>
        <v xml:space="preserve"> </v>
      </c>
      <c r="M184" s="2" t="str">
        <f>IF(U184=2,K184,IF(W184=2,K184-SUM(M$8:M183),IF(X184=2,K184-SUM(M$8:M183),IF(X183=2,1-SUM(M$8:M183)," "))))</f>
        <v xml:space="preserve"> </v>
      </c>
      <c r="N184" s="1" t="str">
        <f t="shared" si="53"/>
        <v xml:space="preserve"> </v>
      </c>
      <c r="P184" s="3" t="str">
        <f>IF(O184="Plus",$K184,IF(O184="Basis",$K184-SUM(P$8:P183),IF(O184="Breedte",$K184-SUM(P$8:P183),IF(O183="Breedte",1-SUM(P$8:P183)," "))))</f>
        <v xml:space="preserve"> </v>
      </c>
      <c r="Q184" s="57" t="str">
        <f t="shared" si="68"/>
        <v/>
      </c>
      <c r="R184" s="93" t="e">
        <f t="shared" si="67"/>
        <v>#N/A</v>
      </c>
      <c r="S184" s="12">
        <f t="shared" si="54"/>
        <v>-106</v>
      </c>
      <c r="T184" s="18">
        <f t="shared" si="55"/>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6"/>
        <v>1</v>
      </c>
      <c r="Z184" s="12">
        <f t="shared" si="57"/>
        <v>1</v>
      </c>
      <c r="AA184" s="12">
        <f t="shared" si="58"/>
        <v>1</v>
      </c>
      <c r="AB184" s="12">
        <f t="shared" si="59"/>
        <v>1</v>
      </c>
      <c r="AD184" s="12">
        <f t="shared" si="60"/>
        <v>-106</v>
      </c>
      <c r="AE184" s="18">
        <f t="shared" si="61"/>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62"/>
        <v>1</v>
      </c>
      <c r="AK184" s="12">
        <f t="shared" si="63"/>
        <v>1</v>
      </c>
      <c r="AL184" s="12">
        <f t="shared" si="64"/>
        <v>1</v>
      </c>
      <c r="AM184" s="12">
        <f t="shared" si="65"/>
        <v>1</v>
      </c>
    </row>
    <row r="185" spans="1:39" ht="12" customHeight="1" x14ac:dyDescent="0.15">
      <c r="A185" s="5">
        <f t="shared" si="50"/>
        <v>0</v>
      </c>
      <c r="B185" s="5">
        <f t="shared" si="51"/>
        <v>0</v>
      </c>
      <c r="C185" s="14">
        <f t="shared" si="66"/>
        <v>-107</v>
      </c>
      <c r="F185" s="120" t="e">
        <f>VLOOKUP(C185,Blad1!$A:$C,3,0)</f>
        <v>#N/A</v>
      </c>
      <c r="G185" s="65" t="str">
        <f t="shared" si="69"/>
        <v/>
      </c>
      <c r="H185" s="4" t="str">
        <f>IF(G185="I",$K185,IF(G185="II",$K185-SUM(H$8:H184),IF(G185="III",$K185-SUM(H$8:H184),IF(G185="IV",$K185-SUM(H$8:H184),IF(G185="V",1-SUM(H$8:H184)," ")))))</f>
        <v xml:space="preserve"> </v>
      </c>
      <c r="I185" s="66" t="str">
        <f t="shared" si="49"/>
        <v/>
      </c>
      <c r="J185" s="43" t="str">
        <f>IF(I185="A",$K185,IF(I185="B",$K185-SUM(J$8:J184),IF(I185="C",$K185-SUM(J$8:J184),IF(I185="D",$K185-SUM(J$8:J184),IF(I185="E",1-SUM(J$8:J184)," ")))))</f>
        <v xml:space="preserve"> </v>
      </c>
      <c r="K185" s="1">
        <f>IF(C$4=0,0,(SUM(D$8:D185)/C$4))</f>
        <v>0</v>
      </c>
      <c r="L185" s="9" t="str">
        <f t="shared" si="52"/>
        <v xml:space="preserve"> </v>
      </c>
      <c r="M185" s="2" t="str">
        <f>IF(U185=2,K185,IF(W185=2,K185-SUM(M$8:M184),IF(X185=2,K185-SUM(M$8:M184),IF(X184=2,1-SUM(M$8:M184)," "))))</f>
        <v xml:space="preserve"> </v>
      </c>
      <c r="N185" s="1" t="str">
        <f t="shared" si="53"/>
        <v xml:space="preserve"> </v>
      </c>
      <c r="P185" s="3" t="str">
        <f>IF(O185="Plus",$K185,IF(O185="Basis",$K185-SUM(P$8:P184),IF(O185="Breedte",$K185-SUM(P$8:P184),IF(O184="Breedte",1-SUM(P$8:P184)," "))))</f>
        <v xml:space="preserve"> </v>
      </c>
      <c r="Q185" s="57" t="str">
        <f t="shared" si="68"/>
        <v/>
      </c>
      <c r="R185" s="93" t="e">
        <f t="shared" si="67"/>
        <v>#N/A</v>
      </c>
      <c r="S185" s="12">
        <f t="shared" si="54"/>
        <v>-107</v>
      </c>
      <c r="T185" s="18">
        <f t="shared" si="55"/>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6"/>
        <v>1</v>
      </c>
      <c r="Z185" s="12">
        <f t="shared" si="57"/>
        <v>1</v>
      </c>
      <c r="AA185" s="12">
        <f t="shared" si="58"/>
        <v>1</v>
      </c>
      <c r="AB185" s="12">
        <f t="shared" si="59"/>
        <v>1</v>
      </c>
      <c r="AD185" s="12">
        <f t="shared" si="60"/>
        <v>-107</v>
      </c>
      <c r="AE185" s="18">
        <f t="shared" si="61"/>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62"/>
        <v>1</v>
      </c>
      <c r="AK185" s="12">
        <f t="shared" si="63"/>
        <v>1</v>
      </c>
      <c r="AL185" s="12">
        <f t="shared" si="64"/>
        <v>1</v>
      </c>
      <c r="AM185" s="12">
        <f t="shared" si="65"/>
        <v>1</v>
      </c>
    </row>
    <row r="186" spans="1:39" ht="12" customHeight="1" x14ac:dyDescent="0.15">
      <c r="A186" s="5">
        <f t="shared" si="50"/>
        <v>0</v>
      </c>
      <c r="B186" s="5">
        <f t="shared" si="51"/>
        <v>0</v>
      </c>
      <c r="C186" s="14">
        <f t="shared" si="66"/>
        <v>-108</v>
      </c>
      <c r="F186" s="120" t="e">
        <f>VLOOKUP(C186,Blad1!$A:$C,3,0)</f>
        <v>#N/A</v>
      </c>
      <c r="G186" s="65" t="str">
        <f t="shared" si="69"/>
        <v/>
      </c>
      <c r="H186" s="4" t="str">
        <f>IF(G186="I",$K186,IF(G186="II",$K186-SUM(H$8:H185),IF(G186="III",$K186-SUM(H$8:H185),IF(G186="IV",$K186-SUM(H$8:H185),IF(G186="V",1-SUM(H$8:H185)," ")))))</f>
        <v xml:space="preserve"> </v>
      </c>
      <c r="I186" s="66" t="str">
        <f t="shared" si="49"/>
        <v/>
      </c>
      <c r="J186" s="43" t="str">
        <f>IF(I186="A",$K186,IF(I186="B",$K186-SUM(J$8:J185),IF(I186="C",$K186-SUM(J$8:J185),IF(I186="D",$K186-SUM(J$8:J185),IF(I186="E",1-SUM(J$8:J185)," ")))))</f>
        <v xml:space="preserve"> </v>
      </c>
      <c r="K186" s="1">
        <f>IF(C$4=0,0,(SUM(D$8:D186)/C$4))</f>
        <v>0</v>
      </c>
      <c r="L186" s="9" t="str">
        <f t="shared" si="52"/>
        <v xml:space="preserve"> </v>
      </c>
      <c r="M186" s="2" t="str">
        <f>IF(U186=2,K186,IF(W186=2,K186-SUM(M$8:M185),IF(X186=2,K186-SUM(M$8:M185),IF(X185=2,1-SUM(M$8:M185)," "))))</f>
        <v xml:space="preserve"> </v>
      </c>
      <c r="N186" s="1" t="str">
        <f t="shared" si="53"/>
        <v xml:space="preserve"> </v>
      </c>
      <c r="P186" s="3" t="str">
        <f>IF(O186="Plus",$K186,IF(O186="Basis",$K186-SUM(P$8:P185),IF(O186="Breedte",$K186-SUM(P$8:P185),IF(O185="Breedte",1-SUM(P$8:P185)," "))))</f>
        <v xml:space="preserve"> </v>
      </c>
      <c r="Q186" s="57" t="str">
        <f t="shared" si="68"/>
        <v/>
      </c>
      <c r="R186" s="93" t="e">
        <f t="shared" si="67"/>
        <v>#N/A</v>
      </c>
      <c r="S186" s="12">
        <f t="shared" si="54"/>
        <v>-108</v>
      </c>
      <c r="T186" s="18">
        <f t="shared" si="55"/>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6"/>
        <v>1</v>
      </c>
      <c r="Z186" s="12">
        <f t="shared" si="57"/>
        <v>1</v>
      </c>
      <c r="AA186" s="12">
        <f t="shared" si="58"/>
        <v>1</v>
      </c>
      <c r="AB186" s="12">
        <f t="shared" si="59"/>
        <v>1</v>
      </c>
      <c r="AD186" s="12">
        <f t="shared" si="60"/>
        <v>-108</v>
      </c>
      <c r="AE186" s="18">
        <f t="shared" si="61"/>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62"/>
        <v>1</v>
      </c>
      <c r="AK186" s="12">
        <f t="shared" si="63"/>
        <v>1</v>
      </c>
      <c r="AL186" s="12">
        <f t="shared" si="64"/>
        <v>1</v>
      </c>
      <c r="AM186" s="12">
        <f t="shared" si="65"/>
        <v>1</v>
      </c>
    </row>
    <row r="187" spans="1:39" ht="12" customHeight="1" x14ac:dyDescent="0.15">
      <c r="A187" s="5">
        <f t="shared" si="50"/>
        <v>0</v>
      </c>
      <c r="B187" s="5">
        <f t="shared" si="51"/>
        <v>0</v>
      </c>
      <c r="C187" s="14">
        <f t="shared" si="66"/>
        <v>-109</v>
      </c>
      <c r="F187" s="120" t="e">
        <f>VLOOKUP(C187,Blad1!$A:$C,3,0)</f>
        <v>#N/A</v>
      </c>
      <c r="G187" s="65" t="str">
        <f t="shared" si="69"/>
        <v/>
      </c>
      <c r="H187" s="4" t="str">
        <f>IF(G187="I",$K187,IF(G187="II",$K187-SUM(H$8:H186),IF(G187="III",$K187-SUM(H$8:H186),IF(G187="IV",$K187-SUM(H$8:H186),IF(G187="V",1-SUM(H$8:H186)," ")))))</f>
        <v xml:space="preserve"> </v>
      </c>
      <c r="I187" s="66" t="str">
        <f t="shared" si="49"/>
        <v/>
      </c>
      <c r="J187" s="43" t="str">
        <f>IF(I187="A",$K187,IF(I187="B",$K187-SUM(J$8:J186),IF(I187="C",$K187-SUM(J$8:J186),IF(I187="D",$K187-SUM(J$8:J186),IF(I187="E",1-SUM(J$8:J186)," ")))))</f>
        <v xml:space="preserve"> </v>
      </c>
      <c r="K187" s="1">
        <f>IF(C$4=0,0,(SUM(D$8:D187)/C$4))</f>
        <v>0</v>
      </c>
      <c r="L187" s="9" t="str">
        <f t="shared" si="52"/>
        <v xml:space="preserve"> </v>
      </c>
      <c r="M187" s="2" t="str">
        <f>IF(U187=2,K187,IF(W187=2,K187-SUM(M$8:M186),IF(X187=2,K187-SUM(M$8:M186),IF(X186=2,1-SUM(M$8:M186)," "))))</f>
        <v xml:space="preserve"> </v>
      </c>
      <c r="N187" s="1" t="str">
        <f t="shared" si="53"/>
        <v xml:space="preserve"> </v>
      </c>
      <c r="P187" s="3" t="str">
        <f>IF(O187="Plus",$K187,IF(O187="Basis",$K187-SUM(P$8:P186),IF(O187="Breedte",$K187-SUM(P$8:P186),IF(O186="Breedte",1-SUM(P$8:P186)," "))))</f>
        <v xml:space="preserve"> </v>
      </c>
      <c r="Q187" s="57" t="str">
        <f t="shared" si="68"/>
        <v/>
      </c>
      <c r="R187" s="93" t="e">
        <f t="shared" si="67"/>
        <v>#N/A</v>
      </c>
      <c r="S187" s="12">
        <f t="shared" si="54"/>
        <v>-109</v>
      </c>
      <c r="T187" s="18">
        <f t="shared" si="55"/>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6"/>
        <v>1</v>
      </c>
      <c r="Z187" s="12">
        <f t="shared" si="57"/>
        <v>1</v>
      </c>
      <c r="AA187" s="12">
        <f t="shared" si="58"/>
        <v>1</v>
      </c>
      <c r="AB187" s="12">
        <f t="shared" si="59"/>
        <v>1</v>
      </c>
      <c r="AD187" s="12">
        <f t="shared" si="60"/>
        <v>-109</v>
      </c>
      <c r="AE187" s="18">
        <f t="shared" si="61"/>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62"/>
        <v>1</v>
      </c>
      <c r="AK187" s="12">
        <f t="shared" si="63"/>
        <v>1</v>
      </c>
      <c r="AL187" s="12">
        <f t="shared" si="64"/>
        <v>1</v>
      </c>
      <c r="AM187" s="12">
        <f t="shared" si="65"/>
        <v>1</v>
      </c>
    </row>
    <row r="188" spans="1:39" ht="12" customHeight="1" x14ac:dyDescent="0.15">
      <c r="A188" s="5">
        <f t="shared" si="50"/>
        <v>0</v>
      </c>
      <c r="B188" s="5">
        <f t="shared" si="51"/>
        <v>0</v>
      </c>
      <c r="C188" s="14">
        <f t="shared" si="66"/>
        <v>-110</v>
      </c>
      <c r="F188" s="120" t="e">
        <f>VLOOKUP(C188,Blad1!$A:$C,3,0)</f>
        <v>#N/A</v>
      </c>
      <c r="G188" s="65" t="str">
        <f t="shared" si="69"/>
        <v/>
      </c>
      <c r="H188" s="4" t="str">
        <f>IF(G188="I",$K188,IF(G188="II",$K188-SUM(H$8:H187),IF(G188="III",$K188-SUM(H$8:H187),IF(G188="IV",$K188-SUM(H$8:H187),IF(G188="V",1-SUM(H$8:H187)," ")))))</f>
        <v xml:space="preserve"> </v>
      </c>
      <c r="I188" s="66" t="str">
        <f t="shared" si="49"/>
        <v/>
      </c>
      <c r="J188" s="43" t="str">
        <f>IF(I188="A",$K188,IF(I188="B",$K188-SUM(J$8:J187),IF(I188="C",$K188-SUM(J$8:J187),IF(I188="D",$K188-SUM(J$8:J187),IF(I188="E",1-SUM(J$8:J187)," ")))))</f>
        <v xml:space="preserve"> </v>
      </c>
      <c r="K188" s="1">
        <f>IF(C$4=0,0,(SUM(D$8:D188)/C$4))</f>
        <v>0</v>
      </c>
      <c r="L188" s="9" t="str">
        <f t="shared" si="52"/>
        <v xml:space="preserve"> </v>
      </c>
      <c r="M188" s="2" t="str">
        <f>IF(U188=2,K188,IF(W188=2,K188-SUM(M$8:M187),IF(X188=2,K188-SUM(M$8:M187),IF(X187=2,1-SUM(M$8:M187)," "))))</f>
        <v xml:space="preserve"> </v>
      </c>
      <c r="N188" s="1" t="str">
        <f t="shared" si="53"/>
        <v xml:space="preserve"> </v>
      </c>
      <c r="P188" s="3" t="str">
        <f>IF(O188="Plus",$K188,IF(O188="Basis",$K188-SUM(P$8:P187),IF(O188="Breedte",$K188-SUM(P$8:P187),IF(O187="Breedte",1-SUM(P$8:P187)," "))))</f>
        <v xml:space="preserve"> </v>
      </c>
      <c r="Q188" s="57" t="str">
        <f t="shared" si="68"/>
        <v/>
      </c>
      <c r="R188" s="93" t="e">
        <f t="shared" si="67"/>
        <v>#N/A</v>
      </c>
      <c r="S188" s="12">
        <f t="shared" si="54"/>
        <v>-110</v>
      </c>
      <c r="T188" s="18">
        <f t="shared" si="55"/>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6"/>
        <v>1</v>
      </c>
      <c r="Z188" s="12">
        <f t="shared" si="57"/>
        <v>1</v>
      </c>
      <c r="AA188" s="12">
        <f t="shared" si="58"/>
        <v>1</v>
      </c>
      <c r="AB188" s="12">
        <f t="shared" si="59"/>
        <v>1</v>
      </c>
      <c r="AD188" s="12">
        <f t="shared" si="60"/>
        <v>-110</v>
      </c>
      <c r="AE188" s="18">
        <f t="shared" si="61"/>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62"/>
        <v>1</v>
      </c>
      <c r="AK188" s="12">
        <f t="shared" si="63"/>
        <v>1</v>
      </c>
      <c r="AL188" s="12">
        <f t="shared" si="64"/>
        <v>1</v>
      </c>
      <c r="AM188" s="12">
        <f t="shared" si="65"/>
        <v>1</v>
      </c>
    </row>
    <row r="189" spans="1:39" ht="12" customHeight="1" x14ac:dyDescent="0.15">
      <c r="A189" s="5">
        <f t="shared" si="50"/>
        <v>0</v>
      </c>
      <c r="B189" s="5">
        <f t="shared" si="51"/>
        <v>0</v>
      </c>
      <c r="C189" s="14">
        <f t="shared" si="66"/>
        <v>-111</v>
      </c>
      <c r="F189" s="120" t="e">
        <f>VLOOKUP(C189,Blad1!$A:$C,3,0)</f>
        <v>#N/A</v>
      </c>
      <c r="G189" s="65" t="str">
        <f t="shared" si="69"/>
        <v/>
      </c>
      <c r="H189" s="4" t="str">
        <f>IF(G189="I",$K189,IF(G189="II",$K189-SUM(H$8:H188),IF(G189="III",$K189-SUM(H$8:H188),IF(G189="IV",$K189-SUM(H$8:H188),IF(G189="V",1-SUM(H$8:H188)," ")))))</f>
        <v xml:space="preserve"> </v>
      </c>
      <c r="I189" s="66" t="str">
        <f t="shared" si="49"/>
        <v/>
      </c>
      <c r="J189" s="43" t="str">
        <f>IF(I189="A",$K189,IF(I189="B",$K189-SUM(J$8:J188),IF(I189="C",$K189-SUM(J$8:J188),IF(I189="D",$K189-SUM(J$8:J188),IF(I189="E",1-SUM(J$8:J188)," ")))))</f>
        <v xml:space="preserve"> </v>
      </c>
      <c r="K189" s="1">
        <f>IF(C$4=0,0,(SUM(D$8:D189)/C$4))</f>
        <v>0</v>
      </c>
      <c r="L189" s="9" t="str">
        <f t="shared" si="52"/>
        <v xml:space="preserve"> </v>
      </c>
      <c r="M189" s="2" t="str">
        <f>IF(U189=2,K189,IF(W189=2,K189-SUM(M$8:M188),IF(X189=2,K189-SUM(M$8:M188),IF(X188=2,1-SUM(M$8:M188)," "))))</f>
        <v xml:space="preserve"> </v>
      </c>
      <c r="N189" s="1" t="str">
        <f t="shared" si="53"/>
        <v xml:space="preserve"> </v>
      </c>
      <c r="P189" s="3" t="str">
        <f>IF(O189="Plus",$K189,IF(O189="Basis",$K189-SUM(P$8:P188),IF(O189="Breedte",$K189-SUM(P$8:P188),IF(O188="Breedte",1-SUM(P$8:P188)," "))))</f>
        <v xml:space="preserve"> </v>
      </c>
      <c r="Q189" s="57" t="str">
        <f t="shared" si="68"/>
        <v/>
      </c>
      <c r="R189" s="93" t="e">
        <f t="shared" si="67"/>
        <v>#N/A</v>
      </c>
      <c r="S189" s="12">
        <f t="shared" si="54"/>
        <v>-111</v>
      </c>
      <c r="T189" s="18">
        <f t="shared" si="55"/>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6"/>
        <v>1</v>
      </c>
      <c r="Z189" s="12">
        <f t="shared" si="57"/>
        <v>1</v>
      </c>
      <c r="AA189" s="12">
        <f t="shared" si="58"/>
        <v>1</v>
      </c>
      <c r="AB189" s="12">
        <f t="shared" si="59"/>
        <v>1</v>
      </c>
      <c r="AD189" s="12">
        <f t="shared" si="60"/>
        <v>-111</v>
      </c>
      <c r="AE189" s="18">
        <f t="shared" si="61"/>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62"/>
        <v>1</v>
      </c>
      <c r="AK189" s="12">
        <f t="shared" si="63"/>
        <v>1</v>
      </c>
      <c r="AL189" s="12">
        <f t="shared" si="64"/>
        <v>1</v>
      </c>
      <c r="AM189" s="12">
        <f t="shared" si="65"/>
        <v>1</v>
      </c>
    </row>
    <row r="190" spans="1:39" ht="12" customHeight="1" x14ac:dyDescent="0.15">
      <c r="A190" s="5">
        <f t="shared" si="50"/>
        <v>0</v>
      </c>
      <c r="B190" s="5">
        <f t="shared" si="51"/>
        <v>0</v>
      </c>
      <c r="C190" s="14">
        <f t="shared" si="66"/>
        <v>-112</v>
      </c>
      <c r="F190" s="120" t="e">
        <f>VLOOKUP(C190,Blad1!$A:$C,3,0)</f>
        <v>#N/A</v>
      </c>
      <c r="G190" s="65" t="str">
        <f t="shared" si="69"/>
        <v/>
      </c>
      <c r="H190" s="4" t="str">
        <f>IF(G190="I",$K190,IF(G190="II",$K190-SUM(H$8:H189),IF(G190="III",$K190-SUM(H$8:H189),IF(G190="IV",$K190-SUM(H$8:H189),IF(G190="V",1-SUM(H$8:H189)," ")))))</f>
        <v xml:space="preserve"> </v>
      </c>
      <c r="I190" s="66" t="str">
        <f t="shared" ref="I190:I201" si="70">IF(C190=45,"A",IF(C190=35,"B",IF(C190=25,"C",IF(C190=17,"D",IF(C190=0,"E","")))))</f>
        <v/>
      </c>
      <c r="J190" s="43" t="str">
        <f>IF(I190="A",$K190,IF(I190="B",$K190-SUM(J$8:J189),IF(I190="C",$K190-SUM(J$8:J189),IF(I190="D",$K190-SUM(J$8:J189),IF(I190="E",1-SUM(J$8:J189)," ")))))</f>
        <v xml:space="preserve"> </v>
      </c>
      <c r="K190" s="1">
        <f>IF(C$4=0,0,(SUM(D$8:D190)/C$4))</f>
        <v>0</v>
      </c>
      <c r="L190" s="9" t="str">
        <f t="shared" si="52"/>
        <v xml:space="preserve"> </v>
      </c>
      <c r="M190" s="2" t="str">
        <f>IF(U190=2,K190,IF(W190=2,K190-SUM(M$8:M189),IF(X190=2,K190-SUM(M$8:M189),IF(X189=2,1-SUM(M$8:M189)," "))))</f>
        <v xml:space="preserve"> </v>
      </c>
      <c r="N190" s="1" t="str">
        <f t="shared" si="53"/>
        <v xml:space="preserve"> </v>
      </c>
      <c r="P190" s="3" t="str">
        <f>IF(O190="Plus",$K190,IF(O190="Basis",$K190-SUM(P$8:P189),IF(O190="Breedte",$K190-SUM(P$8:P189),IF(O189="Breedte",1-SUM(P$8:P189)," "))))</f>
        <v xml:space="preserve"> </v>
      </c>
      <c r="Q190" s="57" t="str">
        <f t="shared" si="68"/>
        <v/>
      </c>
      <c r="R190" s="93" t="e">
        <f t="shared" si="67"/>
        <v>#N/A</v>
      </c>
      <c r="S190" s="12">
        <f t="shared" si="54"/>
        <v>-112</v>
      </c>
      <c r="T190" s="18">
        <f t="shared" si="55"/>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6"/>
        <v>1</v>
      </c>
      <c r="Z190" s="12">
        <f t="shared" si="57"/>
        <v>1</v>
      </c>
      <c r="AA190" s="12">
        <f t="shared" si="58"/>
        <v>1</v>
      </c>
      <c r="AB190" s="12">
        <f t="shared" si="59"/>
        <v>1</v>
      </c>
      <c r="AD190" s="12">
        <f t="shared" si="60"/>
        <v>-112</v>
      </c>
      <c r="AE190" s="18">
        <f t="shared" si="61"/>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62"/>
        <v>1</v>
      </c>
      <c r="AK190" s="12">
        <f t="shared" si="63"/>
        <v>1</v>
      </c>
      <c r="AL190" s="12">
        <f t="shared" si="64"/>
        <v>1</v>
      </c>
      <c r="AM190" s="12">
        <f t="shared" si="65"/>
        <v>1</v>
      </c>
    </row>
    <row r="191" spans="1:39" ht="12" customHeight="1" x14ac:dyDescent="0.15">
      <c r="A191" s="5">
        <f t="shared" si="50"/>
        <v>0</v>
      </c>
      <c r="B191" s="5">
        <f t="shared" si="51"/>
        <v>0</v>
      </c>
      <c r="C191" s="14">
        <f t="shared" si="66"/>
        <v>-113</v>
      </c>
      <c r="F191" s="120" t="e">
        <f>VLOOKUP(C191,Blad1!$A:$C,3,0)</f>
        <v>#N/A</v>
      </c>
      <c r="G191" s="65" t="str">
        <f t="shared" si="69"/>
        <v/>
      </c>
      <c r="H191" s="4" t="str">
        <f>IF(G191="I",$K191,IF(G191="II",$K191-SUM(H$8:H190),IF(G191="III",$K191-SUM(H$8:H190),IF(G191="IV",$K191-SUM(H$8:H190),IF(G191="V",1-SUM(H$8:H190)," ")))))</f>
        <v xml:space="preserve"> </v>
      </c>
      <c r="I191" s="66" t="str">
        <f t="shared" si="70"/>
        <v/>
      </c>
      <c r="J191" s="43" t="str">
        <f>IF(I191="A",$K191,IF(I191="B",$K191-SUM(J$8:J190),IF(I191="C",$K191-SUM(J$8:J190),IF(I191="D",$K191-SUM(J$8:J190),IF(I191="E",1-SUM(J$8:J190)," ")))))</f>
        <v xml:space="preserve"> </v>
      </c>
      <c r="K191" s="1">
        <f>IF(C$4=0,0,(SUM(D$8:D191)/C$4))</f>
        <v>0</v>
      </c>
      <c r="L191" s="9" t="str">
        <f t="shared" si="52"/>
        <v xml:space="preserve"> </v>
      </c>
      <c r="M191" s="2" t="str">
        <f>IF(U191=2,K191,IF(W191=2,K191-SUM(M$8:M190),IF(X191=2,K191-SUM(M$8:M190),IF(X190=2,1-SUM(M$8:M190)," "))))</f>
        <v xml:space="preserve"> </v>
      </c>
      <c r="N191" s="1" t="str">
        <f t="shared" si="53"/>
        <v xml:space="preserve"> </v>
      </c>
      <c r="P191" s="3" t="str">
        <f>IF(O191="Plus",$K191,IF(O191="Basis",$K191-SUM(P$8:P190),IF(O191="Breedte",$K191-SUM(P$8:P190),IF(O190="Breedte",1-SUM(P$8:P190)," "))))</f>
        <v xml:space="preserve"> </v>
      </c>
      <c r="Q191" s="57" t="str">
        <f t="shared" si="68"/>
        <v/>
      </c>
      <c r="R191" s="93" t="e">
        <f t="shared" si="67"/>
        <v>#N/A</v>
      </c>
      <c r="S191" s="12">
        <f t="shared" si="54"/>
        <v>-113</v>
      </c>
      <c r="T191" s="18">
        <f t="shared" si="55"/>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6"/>
        <v>1</v>
      </c>
      <c r="Z191" s="12">
        <f t="shared" si="57"/>
        <v>1</v>
      </c>
      <c r="AA191" s="12">
        <f t="shared" si="58"/>
        <v>1</v>
      </c>
      <c r="AB191" s="12">
        <f t="shared" si="59"/>
        <v>1</v>
      </c>
      <c r="AD191" s="12">
        <f t="shared" si="60"/>
        <v>-113</v>
      </c>
      <c r="AE191" s="18">
        <f t="shared" si="61"/>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62"/>
        <v>1</v>
      </c>
      <c r="AK191" s="12">
        <f t="shared" si="63"/>
        <v>1</v>
      </c>
      <c r="AL191" s="12">
        <f t="shared" si="64"/>
        <v>1</v>
      </c>
      <c r="AM191" s="12">
        <f t="shared" si="65"/>
        <v>1</v>
      </c>
    </row>
    <row r="192" spans="1:39" ht="12" customHeight="1" x14ac:dyDescent="0.15">
      <c r="A192" s="5">
        <f t="shared" si="50"/>
        <v>0</v>
      </c>
      <c r="B192" s="5">
        <f t="shared" si="51"/>
        <v>0</v>
      </c>
      <c r="C192" s="14">
        <f t="shared" si="66"/>
        <v>-114</v>
      </c>
      <c r="F192" s="120" t="e">
        <f>VLOOKUP(C192,Blad1!$A:$C,3,0)</f>
        <v>#N/A</v>
      </c>
      <c r="G192" s="65" t="str">
        <f t="shared" si="69"/>
        <v/>
      </c>
      <c r="H192" s="4" t="str">
        <f>IF(G192="I",$K192,IF(G192="II",$K192-SUM(H$8:H191),IF(G192="III",$K192-SUM(H$8:H191),IF(G192="IV",$K192-SUM(H$8:H191),IF(G192="V",1-SUM(H$8:H191)," ")))))</f>
        <v xml:space="preserve"> </v>
      </c>
      <c r="I192" s="66" t="str">
        <f t="shared" si="70"/>
        <v/>
      </c>
      <c r="J192" s="43" t="str">
        <f>IF(I192="A",$K192,IF(I192="B",$K192-SUM(J$8:J191),IF(I192="C",$K192-SUM(J$8:J191),IF(I192="D",$K192-SUM(J$8:J191),IF(I192="E",1-SUM(J$8:J191)," ")))))</f>
        <v xml:space="preserve"> </v>
      </c>
      <c r="K192" s="1">
        <f>IF(C$4=0,0,(SUM(D$8:D192)/C$4))</f>
        <v>0</v>
      </c>
      <c r="L192" s="9" t="str">
        <f t="shared" si="52"/>
        <v xml:space="preserve"> </v>
      </c>
      <c r="M192" s="2" t="str">
        <f>IF(U192=2,K192,IF(W192=2,K192-SUM(M$8:M191),IF(X192=2,K192-SUM(M$8:M191),IF(X191=2,1-SUM(M$8:M191)," "))))</f>
        <v xml:space="preserve"> </v>
      </c>
      <c r="N192" s="1" t="str">
        <f t="shared" si="53"/>
        <v xml:space="preserve"> </v>
      </c>
      <c r="P192" s="3" t="str">
        <f>IF(O192="Plus",$K192,IF(O192="Basis",$K192-SUM(P$8:P191),IF(O192="Breedte",$K192-SUM(P$8:P191),IF(O191="Breedte",1-SUM(P$8:P191)," "))))</f>
        <v xml:space="preserve"> </v>
      </c>
      <c r="Q192" s="57" t="str">
        <f t="shared" si="68"/>
        <v/>
      </c>
      <c r="R192" s="93" t="e">
        <f t="shared" si="67"/>
        <v>#N/A</v>
      </c>
      <c r="S192" s="12">
        <f t="shared" si="54"/>
        <v>-114</v>
      </c>
      <c r="T192" s="18">
        <f t="shared" si="55"/>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6"/>
        <v>1</v>
      </c>
      <c r="Z192" s="12">
        <f t="shared" si="57"/>
        <v>1</v>
      </c>
      <c r="AA192" s="12">
        <f t="shared" si="58"/>
        <v>1</v>
      </c>
      <c r="AB192" s="12">
        <f t="shared" si="59"/>
        <v>1</v>
      </c>
      <c r="AD192" s="12">
        <f t="shared" si="60"/>
        <v>-114</v>
      </c>
      <c r="AE192" s="18">
        <f t="shared" si="61"/>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62"/>
        <v>1</v>
      </c>
      <c r="AK192" s="12">
        <f t="shared" si="63"/>
        <v>1</v>
      </c>
      <c r="AL192" s="12">
        <f t="shared" si="64"/>
        <v>1</v>
      </c>
      <c r="AM192" s="12">
        <f t="shared" si="65"/>
        <v>1</v>
      </c>
    </row>
    <row r="193" spans="1:39" ht="12" customHeight="1" x14ac:dyDescent="0.15">
      <c r="A193" s="5">
        <f t="shared" si="50"/>
        <v>0</v>
      </c>
      <c r="B193" s="5">
        <f t="shared" si="51"/>
        <v>0</v>
      </c>
      <c r="C193" s="14">
        <f t="shared" si="66"/>
        <v>-115</v>
      </c>
      <c r="F193" s="120" t="e">
        <f>VLOOKUP(C193,Blad1!$A:$C,3,0)</f>
        <v>#N/A</v>
      </c>
      <c r="G193" s="65" t="str">
        <f t="shared" si="69"/>
        <v/>
      </c>
      <c r="H193" s="4" t="str">
        <f>IF(G193="I",$K193,IF(G193="II",$K193-SUM(H$8:H192),IF(G193="III",$K193-SUM(H$8:H192),IF(G193="IV",$K193-SUM(H$8:H192),IF(G193="V",1-SUM(H$8:H192)," ")))))</f>
        <v xml:space="preserve"> </v>
      </c>
      <c r="I193" s="66" t="str">
        <f t="shared" si="70"/>
        <v/>
      </c>
      <c r="J193" s="43" t="str">
        <f>IF(I193="A",$K193,IF(I193="B",$K193-SUM(J$8:J192),IF(I193="C",$K193-SUM(J$8:J192),IF(I193="D",$K193-SUM(J$8:J192),IF(I193="E",1-SUM(J$8:J192)," ")))))</f>
        <v xml:space="preserve"> </v>
      </c>
      <c r="K193" s="1">
        <f>IF(C$4=0,0,(SUM(D$8:D193)/C$4))</f>
        <v>0</v>
      </c>
      <c r="L193" s="9" t="str">
        <f t="shared" si="52"/>
        <v xml:space="preserve"> </v>
      </c>
      <c r="M193" s="2" t="str">
        <f>IF(U193=2,K193,IF(W193=2,K193-SUM(M$8:M192),IF(X193=2,K193-SUM(M$8:M192),IF(X192=2,1-SUM(M$8:M192)," "))))</f>
        <v xml:space="preserve"> </v>
      </c>
      <c r="N193" s="1" t="str">
        <f t="shared" si="53"/>
        <v xml:space="preserve"> </v>
      </c>
      <c r="P193" s="3" t="str">
        <f>IF(O193="Plus",$K193,IF(O193="Basis",$K193-SUM(P$8:P192),IF(O193="Breedte",$K193-SUM(P$8:P192),IF(O192="Breedte",1-SUM(P$8:P192)," "))))</f>
        <v xml:space="preserve"> </v>
      </c>
      <c r="Q193" s="57" t="str">
        <f t="shared" si="68"/>
        <v/>
      </c>
      <c r="R193" s="93" t="e">
        <f t="shared" si="67"/>
        <v>#N/A</v>
      </c>
      <c r="S193" s="12">
        <f t="shared" si="54"/>
        <v>-115</v>
      </c>
      <c r="T193" s="18">
        <f t="shared" si="55"/>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6"/>
        <v>1</v>
      </c>
      <c r="Z193" s="12">
        <f t="shared" si="57"/>
        <v>1</v>
      </c>
      <c r="AA193" s="12">
        <f t="shared" si="58"/>
        <v>1</v>
      </c>
      <c r="AB193" s="12">
        <f t="shared" si="59"/>
        <v>1</v>
      </c>
      <c r="AD193" s="12">
        <f t="shared" si="60"/>
        <v>-115</v>
      </c>
      <c r="AE193" s="18">
        <f t="shared" si="61"/>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62"/>
        <v>1</v>
      </c>
      <c r="AK193" s="12">
        <f t="shared" si="63"/>
        <v>1</v>
      </c>
      <c r="AL193" s="12">
        <f t="shared" si="64"/>
        <v>1</v>
      </c>
      <c r="AM193" s="12">
        <f t="shared" si="65"/>
        <v>1</v>
      </c>
    </row>
    <row r="194" spans="1:39" ht="12" customHeight="1" x14ac:dyDescent="0.15">
      <c r="A194" s="5">
        <f t="shared" si="50"/>
        <v>0</v>
      </c>
      <c r="B194" s="5">
        <f t="shared" si="51"/>
        <v>0</v>
      </c>
      <c r="C194" s="14">
        <f t="shared" si="66"/>
        <v>-116</v>
      </c>
      <c r="F194" s="120" t="e">
        <f>VLOOKUP(C194,Blad1!$A:$C,3,0)</f>
        <v>#N/A</v>
      </c>
      <c r="G194" s="65" t="str">
        <f t="shared" si="69"/>
        <v/>
      </c>
      <c r="H194" s="4" t="str">
        <f>IF(G194="I",$K194,IF(G194="II",$K194-SUM(H$8:H193),IF(G194="III",$K194-SUM(H$8:H193),IF(G194="IV",$K194-SUM(H$8:H193),IF(G194="V",1-SUM(H$8:H193)," ")))))</f>
        <v xml:space="preserve"> </v>
      </c>
      <c r="I194" s="66" t="str">
        <f t="shared" si="70"/>
        <v/>
      </c>
      <c r="J194" s="43" t="str">
        <f>IF(I194="A",$K194,IF(I194="B",$K194-SUM(J$8:J193),IF(I194="C",$K194-SUM(J$8:J193),IF(I194="D",$K194-SUM(J$8:J193),IF(I194="E",1-SUM(J$8:J193)," ")))))</f>
        <v xml:space="preserve"> </v>
      </c>
      <c r="K194" s="1">
        <f>IF(C$4=0,0,(SUM(D$8:D194)/C$4))</f>
        <v>0</v>
      </c>
      <c r="L194" s="9" t="str">
        <f t="shared" si="52"/>
        <v xml:space="preserve"> </v>
      </c>
      <c r="M194" s="2" t="str">
        <f>IF(U194=2,K194,IF(W194=2,K194-SUM(M$8:M193),IF(X194=2,K194-SUM(M$8:M193),IF(X193=2,1-SUM(M$8:M193)," "))))</f>
        <v xml:space="preserve"> </v>
      </c>
      <c r="N194" s="1" t="str">
        <f t="shared" si="53"/>
        <v xml:space="preserve"> </v>
      </c>
      <c r="P194" s="3" t="str">
        <f>IF(O194="Plus",$K194,IF(O194="Basis",$K194-SUM(P$8:P193),IF(O194="Breedte",$K194-SUM(P$8:P193),IF(O193="Breedte",1-SUM(P$8:P193)," "))))</f>
        <v xml:space="preserve"> </v>
      </c>
      <c r="Q194" s="57" t="str">
        <f t="shared" si="68"/>
        <v/>
      </c>
      <c r="R194" s="93" t="e">
        <f t="shared" si="67"/>
        <v>#N/A</v>
      </c>
      <c r="S194" s="12">
        <f t="shared" si="54"/>
        <v>-116</v>
      </c>
      <c r="T194" s="18">
        <f t="shared" si="55"/>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6"/>
        <v>1</v>
      </c>
      <c r="Z194" s="12">
        <f t="shared" si="57"/>
        <v>1</v>
      </c>
      <c r="AA194" s="12">
        <f t="shared" si="58"/>
        <v>1</v>
      </c>
      <c r="AB194" s="12">
        <f t="shared" si="59"/>
        <v>1</v>
      </c>
      <c r="AD194" s="12">
        <f t="shared" si="60"/>
        <v>-116</v>
      </c>
      <c r="AE194" s="18">
        <f t="shared" si="61"/>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62"/>
        <v>1</v>
      </c>
      <c r="AK194" s="12">
        <f t="shared" si="63"/>
        <v>1</v>
      </c>
      <c r="AL194" s="12">
        <f t="shared" si="64"/>
        <v>1</v>
      </c>
      <c r="AM194" s="12">
        <f t="shared" si="65"/>
        <v>1</v>
      </c>
    </row>
    <row r="195" spans="1:39" ht="12" customHeight="1" x14ac:dyDescent="0.15">
      <c r="A195" s="5">
        <f t="shared" si="50"/>
        <v>0</v>
      </c>
      <c r="B195" s="5">
        <f t="shared" si="51"/>
        <v>0</v>
      </c>
      <c r="C195" s="14">
        <f t="shared" si="66"/>
        <v>-117</v>
      </c>
      <c r="F195" s="120" t="e">
        <f>VLOOKUP(C195,Blad1!$A:$C,3,0)</f>
        <v>#N/A</v>
      </c>
      <c r="G195" s="65" t="str">
        <f t="shared" si="69"/>
        <v/>
      </c>
      <c r="H195" s="4" t="str">
        <f>IF(G195="I",$K195,IF(G195="II",$K195-SUM(H$8:H194),IF(G195="III",$K195-SUM(H$8:H194),IF(G195="IV",$K195-SUM(H$8:H194),IF(G195="V",1-SUM(H$8:H194)," ")))))</f>
        <v xml:space="preserve"> </v>
      </c>
      <c r="I195" s="66" t="str">
        <f t="shared" si="70"/>
        <v/>
      </c>
      <c r="J195" s="43" t="str">
        <f>IF(I195="A",$K195,IF(I195="B",$K195-SUM(J$8:J194),IF(I195="C",$K195-SUM(J$8:J194),IF(I195="D",$K195-SUM(J$8:J194),IF(I195="E",1-SUM(J$8:J194)," ")))))</f>
        <v xml:space="preserve"> </v>
      </c>
      <c r="K195" s="1">
        <f>IF(C$4=0,0,(SUM(D$8:D195)/C$4))</f>
        <v>0</v>
      </c>
      <c r="L195" s="9" t="str">
        <f t="shared" si="52"/>
        <v xml:space="preserve"> </v>
      </c>
      <c r="M195" s="2" t="str">
        <f>IF(U195=2,K195,IF(W195=2,K195-SUM(M$8:M194),IF(X195=2,K195-SUM(M$8:M194),IF(X194=2,1-SUM(M$8:M194)," "))))</f>
        <v xml:space="preserve"> </v>
      </c>
      <c r="N195" s="1" t="str">
        <f t="shared" si="53"/>
        <v xml:space="preserve"> </v>
      </c>
      <c r="P195" s="3" t="str">
        <f>IF(O195="Plus",$K195,IF(O195="Basis",$K195-SUM(P$8:P194),IF(O195="Breedte",$K195-SUM(P$8:P194),IF(O194="Breedte",1-SUM(P$8:P194)," "))))</f>
        <v xml:space="preserve"> </v>
      </c>
      <c r="Q195" s="57" t="str">
        <f t="shared" si="68"/>
        <v/>
      </c>
      <c r="R195" s="93" t="e">
        <f t="shared" si="67"/>
        <v>#N/A</v>
      </c>
      <c r="S195" s="12">
        <f t="shared" si="54"/>
        <v>-117</v>
      </c>
      <c r="T195" s="18">
        <f t="shared" si="55"/>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6"/>
        <v>1</v>
      </c>
      <c r="Z195" s="12">
        <f t="shared" si="57"/>
        <v>1</v>
      </c>
      <c r="AA195" s="12">
        <f t="shared" si="58"/>
        <v>1</v>
      </c>
      <c r="AB195" s="12">
        <f t="shared" si="59"/>
        <v>1</v>
      </c>
      <c r="AD195" s="12">
        <f t="shared" si="60"/>
        <v>-117</v>
      </c>
      <c r="AE195" s="18">
        <f t="shared" si="61"/>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62"/>
        <v>1</v>
      </c>
      <c r="AK195" s="12">
        <f t="shared" si="63"/>
        <v>1</v>
      </c>
      <c r="AL195" s="12">
        <f t="shared" si="64"/>
        <v>1</v>
      </c>
      <c r="AM195" s="12">
        <f t="shared" si="65"/>
        <v>1</v>
      </c>
    </row>
    <row r="196" spans="1:39" ht="12" customHeight="1" x14ac:dyDescent="0.15">
      <c r="A196" s="5">
        <f t="shared" si="50"/>
        <v>0</v>
      </c>
      <c r="B196" s="5">
        <f t="shared" si="51"/>
        <v>0</v>
      </c>
      <c r="C196" s="14">
        <f t="shared" si="66"/>
        <v>-118</v>
      </c>
      <c r="F196" s="120" t="e">
        <f>VLOOKUP(C196,Blad1!$A:$C,3,0)</f>
        <v>#N/A</v>
      </c>
      <c r="G196" s="65" t="str">
        <f t="shared" si="69"/>
        <v/>
      </c>
      <c r="H196" s="4" t="str">
        <f>IF(G196="I",$K196,IF(G196="II",$K196-SUM(H$8:H195),IF(G196="III",$K196-SUM(H$8:H195),IF(G196="IV",$K196-SUM(H$8:H195),IF(G196="V",1-SUM(H$8:H195)," ")))))</f>
        <v xml:space="preserve"> </v>
      </c>
      <c r="I196" s="66" t="str">
        <f t="shared" si="70"/>
        <v/>
      </c>
      <c r="J196" s="43" t="str">
        <f>IF(I196="A",$K196,IF(I196="B",$K196-SUM(J$8:J195),IF(I196="C",$K196-SUM(J$8:J195),IF(I196="D",$K196-SUM(J$8:J195),IF(I196="E",1-SUM(J$8:J195)," ")))))</f>
        <v xml:space="preserve"> </v>
      </c>
      <c r="K196" s="1">
        <f>IF(C$4=0,0,(SUM(D$8:D196)/C$4))</f>
        <v>0</v>
      </c>
      <c r="L196" s="9" t="str">
        <f t="shared" si="52"/>
        <v xml:space="preserve"> </v>
      </c>
      <c r="M196" s="2" t="str">
        <f>IF(U196=2,K196,IF(W196=2,K196-SUM(M$8:M195),IF(X196=2,K196-SUM(M$8:M195),IF(X195=2,1-SUM(M$8:M195)," "))))</f>
        <v xml:space="preserve"> </v>
      </c>
      <c r="N196" s="1" t="str">
        <f t="shared" si="53"/>
        <v xml:space="preserve"> </v>
      </c>
      <c r="P196" s="3" t="str">
        <f>IF(O196="Plus",$K196,IF(O196="Basis",$K196-SUM(P$8:P195),IF(O196="Breedte",$K196-SUM(P$8:P195),IF(O195="Breedte",1-SUM(P$8:P195)," "))))</f>
        <v xml:space="preserve"> </v>
      </c>
      <c r="Q196" s="57" t="str">
        <f t="shared" si="68"/>
        <v/>
      </c>
      <c r="R196" s="93" t="e">
        <f t="shared" si="67"/>
        <v>#N/A</v>
      </c>
      <c r="S196" s="12">
        <f t="shared" si="54"/>
        <v>-118</v>
      </c>
      <c r="T196" s="18">
        <f t="shared" si="55"/>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6"/>
        <v>1</v>
      </c>
      <c r="Z196" s="12">
        <f t="shared" si="57"/>
        <v>1</v>
      </c>
      <c r="AA196" s="12">
        <f t="shared" si="58"/>
        <v>1</v>
      </c>
      <c r="AB196" s="12">
        <f t="shared" si="59"/>
        <v>1</v>
      </c>
      <c r="AD196" s="12">
        <f t="shared" si="60"/>
        <v>-118</v>
      </c>
      <c r="AE196" s="18">
        <f t="shared" si="61"/>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62"/>
        <v>1</v>
      </c>
      <c r="AK196" s="12">
        <f t="shared" si="63"/>
        <v>1</v>
      </c>
      <c r="AL196" s="12">
        <f t="shared" si="64"/>
        <v>1</v>
      </c>
      <c r="AM196" s="12">
        <f t="shared" si="65"/>
        <v>1</v>
      </c>
    </row>
    <row r="197" spans="1:39" ht="12" customHeight="1" x14ac:dyDescent="0.15">
      <c r="A197" s="5">
        <f t="shared" si="50"/>
        <v>0</v>
      </c>
      <c r="B197" s="5">
        <f t="shared" si="51"/>
        <v>0</v>
      </c>
      <c r="C197" s="14">
        <f t="shared" si="66"/>
        <v>-119</v>
      </c>
      <c r="F197" s="120" t="e">
        <f>VLOOKUP(C197,Blad1!$A:$C,3,0)</f>
        <v>#N/A</v>
      </c>
      <c r="G197" s="65" t="str">
        <f t="shared" si="69"/>
        <v/>
      </c>
      <c r="H197" s="4" t="str">
        <f>IF(G197="I",$K197,IF(G197="II",$K197-SUM(H$8:H196),IF(G197="III",$K197-SUM(H$8:H196),IF(G197="IV",$K197-SUM(H$8:H196),IF(G197="V",1-SUM(H$8:H196)," ")))))</f>
        <v xml:space="preserve"> </v>
      </c>
      <c r="I197" s="66" t="str">
        <f t="shared" si="70"/>
        <v/>
      </c>
      <c r="J197" s="43" t="str">
        <f>IF(I197="A",$K197,IF(I197="B",$K197-SUM(J$8:J196),IF(I197="C",$K197-SUM(J$8:J196),IF(I197="D",$K197-SUM(J$8:J196),IF(I197="E",1-SUM(J$8:J196)," ")))))</f>
        <v xml:space="preserve"> </v>
      </c>
      <c r="K197" s="1">
        <f>IF(C$4=0,0,(SUM(D$8:D197)/C$4))</f>
        <v>0</v>
      </c>
      <c r="L197" s="9" t="str">
        <f t="shared" si="52"/>
        <v xml:space="preserve"> </v>
      </c>
      <c r="M197" s="2" t="str">
        <f>IF(U197=2,K197,IF(W197=2,K197-SUM(M$8:M196),IF(X197=2,K197-SUM(M$8:M196),IF(X196=2,1-SUM(M$8:M196)," "))))</f>
        <v xml:space="preserve"> </v>
      </c>
      <c r="N197" s="1" t="str">
        <f t="shared" si="53"/>
        <v xml:space="preserve"> </v>
      </c>
      <c r="P197" s="3" t="str">
        <f>IF(O197="Plus",$K197,IF(O197="Basis",$K197-SUM(P$8:P196),IF(O197="Breedte",$K197-SUM(P$8:P196),IF(O196="Breedte",1-SUM(P$8:P196)," "))))</f>
        <v xml:space="preserve"> </v>
      </c>
      <c r="Q197" s="57" t="str">
        <f t="shared" si="68"/>
        <v/>
      </c>
      <c r="R197" s="93" t="e">
        <f t="shared" si="67"/>
        <v>#N/A</v>
      </c>
      <c r="S197" s="12">
        <f t="shared" si="54"/>
        <v>-119</v>
      </c>
      <c r="T197" s="18">
        <f t="shared" si="55"/>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6"/>
        <v>1</v>
      </c>
      <c r="Z197" s="12">
        <f t="shared" si="57"/>
        <v>1</v>
      </c>
      <c r="AA197" s="12">
        <f t="shared" si="58"/>
        <v>1</v>
      </c>
      <c r="AB197" s="12">
        <f t="shared" si="59"/>
        <v>1</v>
      </c>
      <c r="AD197" s="12">
        <f t="shared" si="60"/>
        <v>-119</v>
      </c>
      <c r="AE197" s="18">
        <f t="shared" si="61"/>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62"/>
        <v>1</v>
      </c>
      <c r="AK197" s="12">
        <f t="shared" si="63"/>
        <v>1</v>
      </c>
      <c r="AL197" s="12">
        <f t="shared" si="64"/>
        <v>1</v>
      </c>
      <c r="AM197" s="12">
        <f t="shared" si="65"/>
        <v>1</v>
      </c>
    </row>
    <row r="198" spans="1:39" ht="12" customHeight="1" x14ac:dyDescent="0.15">
      <c r="A198" s="5">
        <f t="shared" si="50"/>
        <v>0</v>
      </c>
      <c r="B198" s="5">
        <f t="shared" si="51"/>
        <v>0</v>
      </c>
      <c r="C198" s="14">
        <f t="shared" si="66"/>
        <v>-120</v>
      </c>
      <c r="F198" s="120" t="e">
        <f>VLOOKUP(C198,Blad1!$A:$C,3,0)</f>
        <v>#N/A</v>
      </c>
      <c r="G198" s="65" t="str">
        <f t="shared" si="69"/>
        <v/>
      </c>
      <c r="H198" s="4" t="str">
        <f>IF(G198="I",$K198,IF(G198="II",$K198-SUM(H$8:H197),IF(G198="III",$K198-SUM(H$8:H197),IF(G198="IV",$K198-SUM(H$8:H197),IF(G198="V",1-SUM(H$8:H197)," ")))))</f>
        <v xml:space="preserve"> </v>
      </c>
      <c r="I198" s="66" t="str">
        <f t="shared" si="70"/>
        <v/>
      </c>
      <c r="J198" s="43" t="str">
        <f>IF(I198="A",$K198,IF(I198="B",$K198-SUM(J$8:J197),IF(I198="C",$K198-SUM(J$8:J197),IF(I198="D",$K198-SUM(J$8:J197),IF(I198="E",1-SUM(J$8:J197)," ")))))</f>
        <v xml:space="preserve"> </v>
      </c>
      <c r="K198" s="1">
        <f>IF(C$4=0,0,(SUM(D$8:D198)/C$4))</f>
        <v>0</v>
      </c>
      <c r="L198" s="9" t="str">
        <f t="shared" si="52"/>
        <v xml:space="preserve"> </v>
      </c>
      <c r="M198" s="2" t="str">
        <f>IF(U198=2,K198,IF(W198=2,K198-SUM(M$8:M197),IF(X198=2,K198-SUM(M$8:M197),IF(X197=2,1-SUM(M$8:M197)," "))))</f>
        <v xml:space="preserve"> </v>
      </c>
      <c r="N198" s="1" t="str">
        <f t="shared" si="53"/>
        <v xml:space="preserve"> </v>
      </c>
      <c r="P198" s="3" t="str">
        <f>IF(O198="Plus",$K198,IF(O198="Basis",$K198-SUM(P$8:P197),IF(O198="Breedte",$K198-SUM(P$8:P197),IF(O197="Breedte",1-SUM(P$8:P197)," "))))</f>
        <v xml:space="preserve"> </v>
      </c>
      <c r="Q198" s="57" t="str">
        <f t="shared" si="68"/>
        <v/>
      </c>
      <c r="R198" s="93" t="e">
        <f t="shared" si="67"/>
        <v>#N/A</v>
      </c>
      <c r="S198" s="12">
        <f t="shared" si="54"/>
        <v>-120</v>
      </c>
      <c r="T198" s="18">
        <f t="shared" si="55"/>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6"/>
        <v>1</v>
      </c>
      <c r="Z198" s="12">
        <f t="shared" si="57"/>
        <v>1</v>
      </c>
      <c r="AA198" s="12">
        <f t="shared" si="58"/>
        <v>1</v>
      </c>
      <c r="AB198" s="12">
        <f t="shared" si="59"/>
        <v>1</v>
      </c>
      <c r="AD198" s="12">
        <f t="shared" si="60"/>
        <v>-120</v>
      </c>
      <c r="AE198" s="18">
        <f t="shared" si="61"/>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62"/>
        <v>1</v>
      </c>
      <c r="AK198" s="12">
        <f t="shared" si="63"/>
        <v>1</v>
      </c>
      <c r="AL198" s="12">
        <f t="shared" si="64"/>
        <v>1</v>
      </c>
      <c r="AM198" s="12">
        <f t="shared" si="65"/>
        <v>1</v>
      </c>
    </row>
    <row r="199" spans="1:39" ht="12" customHeight="1" x14ac:dyDescent="0.15">
      <c r="A199" s="5">
        <f t="shared" si="50"/>
        <v>0</v>
      </c>
      <c r="B199" s="5">
        <f t="shared" si="51"/>
        <v>0</v>
      </c>
      <c r="C199" s="14">
        <f t="shared" si="66"/>
        <v>-121</v>
      </c>
      <c r="F199" s="120" t="e">
        <f>VLOOKUP(C199,Blad1!$A:$C,3,0)</f>
        <v>#N/A</v>
      </c>
      <c r="G199" s="65" t="str">
        <f t="shared" si="69"/>
        <v/>
      </c>
      <c r="H199" s="4" t="str">
        <f>IF(G199="I",$K199,IF(G199="II",$K199-SUM(H$8:H198),IF(G199="III",$K199-SUM(H$8:H198),IF(G199="IV",$K199-SUM(H$8:H198),IF(G199="V",1-SUM(H$8:H198)," ")))))</f>
        <v xml:space="preserve"> </v>
      </c>
      <c r="I199" s="66" t="str">
        <f t="shared" si="70"/>
        <v/>
      </c>
      <c r="J199" s="43" t="str">
        <f>IF(I199="A",$K199,IF(I199="B",$K199-SUM(J$8:J198),IF(I199="C",$K199-SUM(J$8:J198),IF(I199="D",$K199-SUM(J$8:J198),IF(I199="E",1-SUM(J$8:J198)," ")))))</f>
        <v xml:space="preserve"> </v>
      </c>
      <c r="K199" s="1">
        <f>IF(C$4=0,0,(SUM(D$8:D199)/C$4))</f>
        <v>0</v>
      </c>
      <c r="L199" s="9" t="str">
        <f t="shared" si="52"/>
        <v xml:space="preserve"> </v>
      </c>
      <c r="M199" s="2" t="str">
        <f>IF(U199=2,K199,IF(W199=2,K199-SUM(M$8:M198),IF(X199=2,K199-SUM(M$8:M198),IF(X198=2,1-SUM(M$8:M198)," "))))</f>
        <v xml:space="preserve"> </v>
      </c>
      <c r="N199" s="1" t="str">
        <f t="shared" si="53"/>
        <v xml:space="preserve"> </v>
      </c>
      <c r="P199" s="3" t="str">
        <f>IF(O199="Plus",$K199,IF(O199="Basis",$K199-SUM(P$8:P198),IF(O199="Breedte",$K199-SUM(P$8:P198),IF(O198="Breedte",1-SUM(P$8:P198)," "))))</f>
        <v xml:space="preserve"> </v>
      </c>
      <c r="Q199" s="57" t="str">
        <f t="shared" si="68"/>
        <v/>
      </c>
      <c r="R199" s="93" t="e">
        <f t="shared" si="67"/>
        <v>#N/A</v>
      </c>
      <c r="S199" s="12">
        <f t="shared" si="54"/>
        <v>-121</v>
      </c>
      <c r="T199" s="18">
        <f t="shared" si="55"/>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6"/>
        <v>1</v>
      </c>
      <c r="Z199" s="12">
        <f t="shared" si="57"/>
        <v>1</v>
      </c>
      <c r="AA199" s="12">
        <f t="shared" si="58"/>
        <v>1</v>
      </c>
      <c r="AB199" s="12">
        <f t="shared" si="59"/>
        <v>1</v>
      </c>
      <c r="AD199" s="12">
        <f t="shared" si="60"/>
        <v>-121</v>
      </c>
      <c r="AE199" s="18">
        <f t="shared" si="61"/>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62"/>
        <v>1</v>
      </c>
      <c r="AK199" s="12">
        <f t="shared" si="63"/>
        <v>1</v>
      </c>
      <c r="AL199" s="12">
        <f t="shared" si="64"/>
        <v>1</v>
      </c>
      <c r="AM199" s="12">
        <f t="shared" si="65"/>
        <v>1</v>
      </c>
    </row>
    <row r="200" spans="1:39" ht="12" customHeight="1" x14ac:dyDescent="0.15">
      <c r="A200" s="5">
        <f t="shared" ref="A200:A250" si="71">IF(I200="A",25,IF(I200="B",25,IF(I200="C",25,IF(I200="D",15,IF(I200="E",10,0)))))</f>
        <v>0</v>
      </c>
      <c r="B200" s="5">
        <f t="shared" ref="B200:B250" si="72">IF(G200="I",20,IF(G200="II",20,IF(G200="III",20,IF(G200="IV",20,IF(G200="V",20,0)))))</f>
        <v>0</v>
      </c>
      <c r="C200" s="14">
        <f t="shared" si="66"/>
        <v>-122</v>
      </c>
      <c r="F200" s="120" t="e">
        <f>VLOOKUP(C200,Blad1!$A:$C,3,0)</f>
        <v>#N/A</v>
      </c>
      <c r="G200" s="65" t="str">
        <f t="shared" si="69"/>
        <v/>
      </c>
      <c r="H200" s="4" t="str">
        <f>IF(G200="I",$K200,IF(G200="II",$K200-SUM(H$8:H199),IF(G200="III",$K200-SUM(H$8:H199),IF(G200="IV",$K200-SUM(H$8:H199),IF(G200="V",1-SUM(H$8:H199)," ")))))</f>
        <v xml:space="preserve"> </v>
      </c>
      <c r="I200" s="66" t="str">
        <f t="shared" si="70"/>
        <v/>
      </c>
      <c r="J200" s="43" t="str">
        <f>IF(I200="A",$K200,IF(I200="B",$K200-SUM(J$8:J199),IF(I200="C",$K200-SUM(J$8:J199),IF(I200="D",$K200-SUM(J$8:J199),IF(I200="E",1-SUM(J$8:J199)," ")))))</f>
        <v xml:space="preserve"> </v>
      </c>
      <c r="K200" s="1">
        <f>IF(C$4=0,0,(SUM(D$8:D200)/C$4))</f>
        <v>0</v>
      </c>
      <c r="L200" s="9" t="str">
        <f t="shared" ref="L200:L242" si="73">IF(U200=2,"Plus",IF(W200=2,"Basis",IF(X200=2,"Breedte"," ")))</f>
        <v xml:space="preserve"> </v>
      </c>
      <c r="M200" s="2" t="str">
        <f>IF(U200=2,K200,IF(W200=2,K200-SUM(M$8:M199),IF(X200=2,K200-SUM(M$8:M199),IF(X199=2,1-SUM(M$8:M199)," "))))</f>
        <v xml:space="preserve"> </v>
      </c>
      <c r="N200" s="1" t="str">
        <f t="shared" ref="N200:N208" si="74">IF(OR(O200="Plus",O200="Basis",O200="Breedte"),K200," ")</f>
        <v xml:space="preserve"> </v>
      </c>
      <c r="P200" s="3" t="str">
        <f>IF(O200="Plus",$K200,IF(O200="Basis",$K200-SUM(P$8:P199),IF(O200="Breedte",$K200-SUM(P$8:P199),IF(O199="Breedte",1-SUM(P$8:P199)," "))))</f>
        <v xml:space="preserve"> </v>
      </c>
      <c r="Q200" s="57" t="str">
        <f t="shared" si="68"/>
        <v/>
      </c>
      <c r="R200" s="93" t="e">
        <f t="shared" si="67"/>
        <v>#N/A</v>
      </c>
      <c r="S200" s="12">
        <f t="shared" ref="S200:S208" si="75">C200</f>
        <v>-122</v>
      </c>
      <c r="T200" s="18">
        <f t="shared" ref="T200:T208" si="76">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7">IF(D200=0,1,ABS(K200-0.2))</f>
        <v>1</v>
      </c>
      <c r="Z200" s="12">
        <f t="shared" ref="Z200:Z208" si="78">IF(D200=0,1,ABS(K200-0.5))</f>
        <v>1</v>
      </c>
      <c r="AA200" s="12">
        <f t="shared" ref="AA200:AA208" si="79">IF(D200=0,1,ABS(K200-0.8))</f>
        <v>1</v>
      </c>
      <c r="AB200" s="12">
        <f t="shared" ref="AB200:AB208" si="80">IF(D200=0,1,ABS(K200-1))</f>
        <v>1</v>
      </c>
      <c r="AD200" s="12">
        <f t="shared" ref="AD200:AD208" si="81">S200</f>
        <v>-122</v>
      </c>
      <c r="AE200" s="18">
        <f t="shared" ref="AE200:AE215" si="82">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3">IF(AE200=0,1,ABS(AH200-0.25))</f>
        <v>1</v>
      </c>
      <c r="AK200" s="12">
        <f t="shared" ref="AK200:AK208" si="84">IF(T200=0,1,ABS(W200-0.5))</f>
        <v>1</v>
      </c>
      <c r="AL200" s="12">
        <f t="shared" ref="AL200:AL208" si="85">IF(T200=0,1,ABS(W200-0.75))</f>
        <v>1</v>
      </c>
      <c r="AM200" s="12">
        <f t="shared" ref="AM200:AM208" si="86">IF(T200=0,1,ABS(W200-0.9))</f>
        <v>1</v>
      </c>
    </row>
    <row r="201" spans="1:39" ht="12" customHeight="1" x14ac:dyDescent="0.15">
      <c r="A201" s="5">
        <f t="shared" si="71"/>
        <v>0</v>
      </c>
      <c r="B201" s="5">
        <f t="shared" si="72"/>
        <v>0</v>
      </c>
      <c r="C201" s="14">
        <f t="shared" ref="C201:C237" si="87">C200-1</f>
        <v>-123</v>
      </c>
      <c r="F201" s="120" t="e">
        <f>VLOOKUP(C201,Blad1!$A:$C,3,0)</f>
        <v>#N/A</v>
      </c>
      <c r="H201" s="4" t="str">
        <f>IF(G201="I",$K201,IF(G201="II",$K201-SUM(H$8:H200),IF(G201="III",$K201-SUM(H$8:H200),IF(G201="IV",$K201-SUM(H$8:H200),IF(G201="V",1-SUM(H$8:H200)," ")))))</f>
        <v xml:space="preserve"> </v>
      </c>
      <c r="I201" s="66" t="str">
        <f t="shared" si="70"/>
        <v/>
      </c>
      <c r="J201" s="43" t="str">
        <f>IF(I201="A",$K201,IF(I201="B",$K201-SUM(J$8:J200),IF(I201="C",$K201-SUM(J$8:J200),IF(I201="D",$K201-SUM(J$8:J200),IF(I201="E",1-SUM(J$8:J200)," ")))))</f>
        <v xml:space="preserve"> </v>
      </c>
      <c r="K201" s="1">
        <f>IF(C$4=0,0,(SUM(D$8:D201)/C$4))</f>
        <v>0</v>
      </c>
      <c r="L201" s="9" t="str">
        <f t="shared" si="73"/>
        <v xml:space="preserve"> </v>
      </c>
      <c r="M201" s="2" t="str">
        <f>IF(U201=2,K201,IF(W201=2,K201-SUM(M$8:M200),IF(X201=2,K201-SUM(M$8:M200),IF(X200=2,1-SUM(M$8:M200)," "))))</f>
        <v xml:space="preserve"> </v>
      </c>
      <c r="N201" s="1" t="str">
        <f t="shared" si="74"/>
        <v xml:space="preserve"> </v>
      </c>
      <c r="P201" s="3" t="str">
        <f>IF(O201="Plus",$K201,IF(O201="Basis",$K201-SUM(P$8:P200),IF(O201="Breedte",$K201-SUM(P$8:P200),IF(O200="Breedte",1-SUM(P$8:P200)," "))))</f>
        <v xml:space="preserve"> </v>
      </c>
      <c r="Q201" s="57" t="str">
        <f t="shared" ref="Q201:Q264" si="88">IF(L200="plus",CONCATENATE(E201,", "),IF(L200="basis",IF(E201=0,"",CONCATENATE(E201,", ")),CONCATENATE(Q200,IF(E201=0,"",CONCATENATE(E201,", ")))))</f>
        <v/>
      </c>
      <c r="S201" s="12">
        <f t="shared" si="75"/>
        <v>-123</v>
      </c>
      <c r="T201" s="18">
        <f t="shared" si="76"/>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7"/>
        <v>1</v>
      </c>
      <c r="Z201" s="12">
        <f t="shared" si="78"/>
        <v>1</v>
      </c>
      <c r="AA201" s="12">
        <f t="shared" si="79"/>
        <v>1</v>
      </c>
      <c r="AB201" s="12">
        <f t="shared" si="80"/>
        <v>1</v>
      </c>
      <c r="AD201" s="12">
        <f t="shared" si="81"/>
        <v>-123</v>
      </c>
      <c r="AE201" s="18">
        <f t="shared" si="82"/>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3"/>
        <v>1</v>
      </c>
      <c r="AK201" s="12">
        <f t="shared" si="84"/>
        <v>1</v>
      </c>
      <c r="AL201" s="12">
        <f t="shared" si="85"/>
        <v>1</v>
      </c>
      <c r="AM201" s="12">
        <f t="shared" si="86"/>
        <v>1</v>
      </c>
    </row>
    <row r="202" spans="1:39" ht="12" customHeight="1" x14ac:dyDescent="0.15">
      <c r="A202" s="5">
        <f t="shared" si="71"/>
        <v>0</v>
      </c>
      <c r="B202" s="5">
        <f t="shared" si="72"/>
        <v>0</v>
      </c>
      <c r="C202" s="14">
        <f t="shared" si="87"/>
        <v>-124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3"/>
        <v xml:space="preserve"> </v>
      </c>
      <c r="M202" s="2" t="str">
        <f>IF(U202=2,K202,IF(W202=2,K202-SUM(M$8:M201),IF(X202=2,K202-SUM(M$8:M201),IF(X201=2,1-SUM(M$8:M201)," "))))</f>
        <v xml:space="preserve"> </v>
      </c>
      <c r="N202" s="1" t="str">
        <f t="shared" si="74"/>
        <v xml:space="preserve"> </v>
      </c>
      <c r="P202" s="3" t="str">
        <f>IF(O202="Plus",$K202,IF(O202="Basis",$K202-SUM(P$8:P201),IF(O202="Breedte",$K202-SUM(P$8:P201),IF(O201="Breedte",1-SUM(P$8:P201)," "))))</f>
        <v xml:space="preserve"> </v>
      </c>
      <c r="Q202" s="57" t="str">
        <f t="shared" si="88"/>
        <v/>
      </c>
      <c r="S202" s="12">
        <f t="shared" si="75"/>
        <v>-124</v>
      </c>
      <c r="T202" s="18">
        <f t="shared" si="76"/>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7"/>
        <v>1</v>
      </c>
      <c r="Z202" s="12">
        <f t="shared" si="78"/>
        <v>1</v>
      </c>
      <c r="AA202" s="12">
        <f t="shared" si="79"/>
        <v>1</v>
      </c>
      <c r="AB202" s="12">
        <f t="shared" si="80"/>
        <v>1</v>
      </c>
      <c r="AD202" s="12">
        <f t="shared" si="81"/>
        <v>-124</v>
      </c>
      <c r="AE202" s="18">
        <f t="shared" si="82"/>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3"/>
        <v>1</v>
      </c>
      <c r="AK202" s="12">
        <f t="shared" si="84"/>
        <v>1</v>
      </c>
      <c r="AL202" s="12">
        <f t="shared" si="85"/>
        <v>1</v>
      </c>
      <c r="AM202" s="12">
        <f t="shared" si="86"/>
        <v>1</v>
      </c>
    </row>
    <row r="203" spans="1:39" ht="12" customHeight="1" x14ac:dyDescent="0.15">
      <c r="A203" s="5">
        <f t="shared" si="71"/>
        <v>0</v>
      </c>
      <c r="B203" s="5">
        <f t="shared" si="72"/>
        <v>0</v>
      </c>
      <c r="C203" s="14">
        <f t="shared" si="87"/>
        <v>-125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3"/>
        <v xml:space="preserve"> </v>
      </c>
      <c r="M203" s="2" t="str">
        <f>IF(U203=2,K203,IF(W203=2,K203-SUM(M$8:M202),IF(X203=2,K203-SUM(M$8:M202),IF(X202=2,1-SUM(M$8:M202)," "))))</f>
        <v xml:space="preserve"> </v>
      </c>
      <c r="N203" s="1" t="str">
        <f t="shared" si="74"/>
        <v xml:space="preserve"> </v>
      </c>
      <c r="P203" s="3" t="str">
        <f>IF(O203="Plus",$K203,IF(O203="Basis",$K203-SUM(P$8:P202),IF(O203="Breedte",$K203-SUM(P$8:P202),IF(O202="Breedte",1-SUM(P$8:P202)," "))))</f>
        <v xml:space="preserve"> </v>
      </c>
      <c r="Q203" s="57" t="str">
        <f t="shared" si="88"/>
        <v/>
      </c>
      <c r="S203" s="12">
        <f t="shared" si="75"/>
        <v>-125</v>
      </c>
      <c r="T203" s="18">
        <f t="shared" si="76"/>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7"/>
        <v>1</v>
      </c>
      <c r="Z203" s="12">
        <f t="shared" si="78"/>
        <v>1</v>
      </c>
      <c r="AA203" s="12">
        <f t="shared" si="79"/>
        <v>1</v>
      </c>
      <c r="AB203" s="12">
        <f t="shared" si="80"/>
        <v>1</v>
      </c>
      <c r="AD203" s="12">
        <f t="shared" si="81"/>
        <v>-125</v>
      </c>
      <c r="AE203" s="18">
        <f t="shared" si="82"/>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3"/>
        <v>1</v>
      </c>
      <c r="AK203" s="12">
        <f t="shared" si="84"/>
        <v>1</v>
      </c>
      <c r="AL203" s="12">
        <f t="shared" si="85"/>
        <v>1</v>
      </c>
      <c r="AM203" s="12">
        <f t="shared" si="86"/>
        <v>1</v>
      </c>
    </row>
    <row r="204" spans="1:39" ht="12" customHeight="1" x14ac:dyDescent="0.15">
      <c r="A204" s="5">
        <f t="shared" si="71"/>
        <v>0</v>
      </c>
      <c r="B204" s="5">
        <f t="shared" si="72"/>
        <v>0</v>
      </c>
      <c r="C204" s="14">
        <f t="shared" si="87"/>
        <v>-126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3"/>
        <v xml:space="preserve"> </v>
      </c>
      <c r="M204" s="2" t="str">
        <f>IF(U204=2,K204,IF(W204=2,K204-SUM(M$8:M203),IF(X204=2,K204-SUM(M$8:M203),IF(X203=2,1-SUM(M$8:M203)," "))))</f>
        <v xml:space="preserve"> </v>
      </c>
      <c r="N204" s="1" t="str">
        <f t="shared" si="74"/>
        <v xml:space="preserve"> </v>
      </c>
      <c r="P204" s="3" t="str">
        <f>IF(O204="Plus",$K204,IF(O204="Basis",$K204-SUM(P$8:P203),IF(O204="Breedte",$K204-SUM(P$8:P203),IF(O203="Breedte",1-SUM(P$8:P203)," "))))</f>
        <v xml:space="preserve"> </v>
      </c>
      <c r="Q204" s="57" t="str">
        <f t="shared" si="88"/>
        <v/>
      </c>
      <c r="S204" s="12">
        <f t="shared" si="75"/>
        <v>-126</v>
      </c>
      <c r="T204" s="18">
        <f t="shared" si="76"/>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7"/>
        <v>1</v>
      </c>
      <c r="Z204" s="12">
        <f t="shared" si="78"/>
        <v>1</v>
      </c>
      <c r="AA204" s="12">
        <f t="shared" si="79"/>
        <v>1</v>
      </c>
      <c r="AB204" s="12">
        <f t="shared" si="80"/>
        <v>1</v>
      </c>
      <c r="AD204" s="12">
        <f t="shared" si="81"/>
        <v>-126</v>
      </c>
      <c r="AE204" s="18">
        <f t="shared" si="82"/>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3"/>
        <v>1</v>
      </c>
      <c r="AK204" s="12">
        <f t="shared" si="84"/>
        <v>1</v>
      </c>
      <c r="AL204" s="12">
        <f t="shared" si="85"/>
        <v>1</v>
      </c>
      <c r="AM204" s="12">
        <f t="shared" si="86"/>
        <v>1</v>
      </c>
    </row>
    <row r="205" spans="1:39" ht="12" customHeight="1" x14ac:dyDescent="0.15">
      <c r="A205" s="5">
        <f t="shared" si="71"/>
        <v>0</v>
      </c>
      <c r="B205" s="5">
        <f t="shared" si="72"/>
        <v>0</v>
      </c>
      <c r="C205" s="14">
        <f t="shared" si="87"/>
        <v>-127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3"/>
        <v xml:space="preserve"> </v>
      </c>
      <c r="M205" s="2" t="str">
        <f>IF(U205=2,K205,IF(W205=2,K205-SUM(M$8:M204),IF(X205=2,K205-SUM(M$8:M204),IF(X204=2,1-SUM(M$8:M204)," "))))</f>
        <v xml:space="preserve"> </v>
      </c>
      <c r="N205" s="1" t="str">
        <f t="shared" si="74"/>
        <v xml:space="preserve"> </v>
      </c>
      <c r="P205" s="3" t="str">
        <f>IF(O205="Plus",$K205,IF(O205="Basis",$K205-SUM(P$8:P204),IF(O205="Breedte",$K205-SUM(P$8:P204),IF(O204="Breedte",1-SUM(P$8:P204)," "))))</f>
        <v xml:space="preserve"> </v>
      </c>
      <c r="Q205" s="57" t="str">
        <f t="shared" si="88"/>
        <v/>
      </c>
      <c r="S205" s="12">
        <f t="shared" si="75"/>
        <v>-127</v>
      </c>
      <c r="T205" s="18">
        <f t="shared" si="76"/>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7"/>
        <v>1</v>
      </c>
      <c r="Z205" s="12">
        <f t="shared" si="78"/>
        <v>1</v>
      </c>
      <c r="AA205" s="12">
        <f t="shared" si="79"/>
        <v>1</v>
      </c>
      <c r="AB205" s="12">
        <f t="shared" si="80"/>
        <v>1</v>
      </c>
      <c r="AD205" s="12">
        <f t="shared" si="81"/>
        <v>-127</v>
      </c>
      <c r="AE205" s="18">
        <f t="shared" si="82"/>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3"/>
        <v>1</v>
      </c>
      <c r="AK205" s="12">
        <f t="shared" si="84"/>
        <v>1</v>
      </c>
      <c r="AL205" s="12">
        <f t="shared" si="85"/>
        <v>1</v>
      </c>
      <c r="AM205" s="12">
        <f t="shared" si="86"/>
        <v>1</v>
      </c>
    </row>
    <row r="206" spans="1:39" ht="12" customHeight="1" x14ac:dyDescent="0.15">
      <c r="A206" s="5">
        <f t="shared" si="71"/>
        <v>0</v>
      </c>
      <c r="B206" s="5">
        <f t="shared" si="72"/>
        <v>0</v>
      </c>
      <c r="C206" s="14">
        <f t="shared" si="87"/>
        <v>-128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3"/>
        <v xml:space="preserve"> </v>
      </c>
      <c r="M206" s="2" t="str">
        <f>IF(U206=2,K206,IF(W206=2,K206-SUM(M$8:M205),IF(X206=2,K206-SUM(M$8:M205),IF(X205=2,1-SUM(M$8:M205)," "))))</f>
        <v xml:space="preserve"> </v>
      </c>
      <c r="N206" s="1" t="str">
        <f t="shared" si="74"/>
        <v xml:space="preserve"> </v>
      </c>
      <c r="P206" s="3" t="str">
        <f>IF(O206="Plus",$K206,IF(O206="Basis",$K206-SUM(P$8:P205),IF(O206="Breedte",$K206-SUM(P$8:P205),IF(O205="Breedte",1-SUM(P$8:P205)," "))))</f>
        <v xml:space="preserve"> </v>
      </c>
      <c r="Q206" s="57" t="str">
        <f t="shared" si="88"/>
        <v/>
      </c>
      <c r="S206" s="12">
        <f t="shared" si="75"/>
        <v>-128</v>
      </c>
      <c r="T206" s="18">
        <f t="shared" si="76"/>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7"/>
        <v>1</v>
      </c>
      <c r="Z206" s="12">
        <f t="shared" si="78"/>
        <v>1</v>
      </c>
      <c r="AA206" s="12">
        <f t="shared" si="79"/>
        <v>1</v>
      </c>
      <c r="AB206" s="12">
        <f t="shared" si="80"/>
        <v>1</v>
      </c>
      <c r="AD206" s="12">
        <f t="shared" si="81"/>
        <v>-128</v>
      </c>
      <c r="AE206" s="18">
        <f t="shared" si="82"/>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3"/>
        <v>1</v>
      </c>
      <c r="AK206" s="12">
        <f t="shared" si="84"/>
        <v>1</v>
      </c>
      <c r="AL206" s="12">
        <f t="shared" si="85"/>
        <v>1</v>
      </c>
      <c r="AM206" s="12">
        <f t="shared" si="86"/>
        <v>1</v>
      </c>
    </row>
    <row r="207" spans="1:39" ht="12" customHeight="1" x14ac:dyDescent="0.15">
      <c r="A207" s="5">
        <f t="shared" si="71"/>
        <v>0</v>
      </c>
      <c r="B207" s="5">
        <f t="shared" si="72"/>
        <v>0</v>
      </c>
      <c r="C207" s="14">
        <f t="shared" si="87"/>
        <v>-129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3"/>
        <v xml:space="preserve"> </v>
      </c>
      <c r="M207" s="2" t="str">
        <f>IF(U207=2,K207,IF(W207=2,K207-SUM(M$8:M206),IF(X207=2,K207-SUM(M$8:M206),IF(X206=2,1-SUM(M$8:M206)," "))))</f>
        <v xml:space="preserve"> </v>
      </c>
      <c r="N207" s="1" t="str">
        <f t="shared" si="74"/>
        <v xml:space="preserve"> </v>
      </c>
      <c r="P207" s="3" t="str">
        <f>IF(O207="Plus",$K207,IF(O207="Basis",$K207-SUM(P$8:P206),IF(O207="Breedte",$K207-SUM(P$8:P206),IF(O206="Breedte",1-SUM(P$8:P206)," "))))</f>
        <v xml:space="preserve"> </v>
      </c>
      <c r="Q207" s="57" t="str">
        <f t="shared" si="88"/>
        <v/>
      </c>
      <c r="S207" s="12">
        <f t="shared" si="75"/>
        <v>-129</v>
      </c>
      <c r="T207" s="18">
        <f t="shared" si="76"/>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7"/>
        <v>1</v>
      </c>
      <c r="Z207" s="12">
        <f t="shared" si="78"/>
        <v>1</v>
      </c>
      <c r="AA207" s="12">
        <f t="shared" si="79"/>
        <v>1</v>
      </c>
      <c r="AB207" s="12">
        <f t="shared" si="80"/>
        <v>1</v>
      </c>
      <c r="AD207" s="12">
        <f t="shared" si="81"/>
        <v>-129</v>
      </c>
      <c r="AE207" s="18">
        <f t="shared" si="82"/>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3"/>
        <v>1</v>
      </c>
      <c r="AK207" s="12">
        <f t="shared" si="84"/>
        <v>1</v>
      </c>
      <c r="AL207" s="12">
        <f t="shared" si="85"/>
        <v>1</v>
      </c>
      <c r="AM207" s="12">
        <f t="shared" si="86"/>
        <v>1</v>
      </c>
    </row>
    <row r="208" spans="1:39" ht="12" customHeight="1" x14ac:dyDescent="0.15">
      <c r="A208" s="5">
        <f t="shared" si="71"/>
        <v>0</v>
      </c>
      <c r="B208" s="5">
        <f t="shared" si="72"/>
        <v>0</v>
      </c>
      <c r="C208" s="14">
        <f t="shared" si="87"/>
        <v>-130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3"/>
        <v xml:space="preserve"> </v>
      </c>
      <c r="M208" s="2" t="str">
        <f>IF(U208=2,K208,IF(W208=2,K208-SUM(M$8:M207),IF(X208=2,K208-SUM(M$8:M207),IF(X207=2,1-SUM(M$8:M207)," "))))</f>
        <v xml:space="preserve"> </v>
      </c>
      <c r="N208" s="1" t="str">
        <f t="shared" si="74"/>
        <v xml:space="preserve"> </v>
      </c>
      <c r="P208" s="3" t="str">
        <f>IF(O208="Plus",$K208,IF(O208="Basis",$K208-SUM(P$8:P207),IF(O208="Breedte",$K208-SUM(P$8:P207),IF(O207="Breedte",1-SUM(P$8:P207)," "))))</f>
        <v xml:space="preserve"> </v>
      </c>
      <c r="Q208" s="57" t="str">
        <f t="shared" si="88"/>
        <v/>
      </c>
      <c r="S208" s="12">
        <f t="shared" si="75"/>
        <v>-130</v>
      </c>
      <c r="T208" s="18">
        <f t="shared" si="76"/>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7"/>
        <v>1</v>
      </c>
      <c r="Z208" s="12">
        <f t="shared" si="78"/>
        <v>1</v>
      </c>
      <c r="AA208" s="12">
        <f t="shared" si="79"/>
        <v>1</v>
      </c>
      <c r="AB208" s="12">
        <f t="shared" si="80"/>
        <v>1</v>
      </c>
      <c r="AD208" s="12">
        <f t="shared" si="81"/>
        <v>-130</v>
      </c>
      <c r="AE208" s="18">
        <f t="shared" si="82"/>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3"/>
        <v>1</v>
      </c>
      <c r="AK208" s="12">
        <f t="shared" si="84"/>
        <v>1</v>
      </c>
      <c r="AL208" s="12">
        <f t="shared" si="85"/>
        <v>1</v>
      </c>
      <c r="AM208" s="12">
        <f t="shared" si="86"/>
        <v>1</v>
      </c>
    </row>
    <row r="209" spans="1:36" ht="12" customHeight="1" x14ac:dyDescent="0.15">
      <c r="A209" s="5">
        <f t="shared" si="71"/>
        <v>0</v>
      </c>
      <c r="B209" s="5">
        <f t="shared" si="72"/>
        <v>0</v>
      </c>
      <c r="C209" s="14">
        <f t="shared" si="87"/>
        <v>-131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3"/>
        <v xml:space="preserve"> </v>
      </c>
      <c r="P209" s="3" t="str">
        <f>IF(O209="Plus",$K209,IF(O209="Basis",$K209-SUM(P$8:P208),IF(O209="Breedte",$K209-SUM(P$8:P208),IF(O208="Breedte",1-SUM(P$8:P208)," "))))</f>
        <v xml:space="preserve"> </v>
      </c>
      <c r="Q209" s="57" t="str">
        <f t="shared" si="88"/>
        <v/>
      </c>
      <c r="AE209" s="18">
        <f t="shared" si="82"/>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3"/>
        <v>1</v>
      </c>
    </row>
    <row r="210" spans="1:36" ht="12" customHeight="1" x14ac:dyDescent="0.15">
      <c r="A210" s="5">
        <f t="shared" si="71"/>
        <v>0</v>
      </c>
      <c r="B210" s="5">
        <f t="shared" si="72"/>
        <v>0</v>
      </c>
      <c r="C210" s="14">
        <f t="shared" si="87"/>
        <v>-132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3"/>
        <v xml:space="preserve"> </v>
      </c>
      <c r="P210" s="3" t="str">
        <f>IF(O210="Plus",$K210,IF(O210="Basis",$K210-SUM(P$8:P209),IF(O210="Breedte",$K210-SUM(P$8:P209),IF(O209="Breedte",1-SUM(P$8:P209)," "))))</f>
        <v xml:space="preserve"> </v>
      </c>
      <c r="Q210" s="57" t="str">
        <f t="shared" si="88"/>
        <v/>
      </c>
      <c r="AE210" s="18">
        <f t="shared" si="82"/>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3"/>
        <v>1</v>
      </c>
    </row>
    <row r="211" spans="1:36" ht="12" customHeight="1" x14ac:dyDescent="0.15">
      <c r="A211" s="5">
        <f t="shared" si="71"/>
        <v>0</v>
      </c>
      <c r="B211" s="5">
        <f t="shared" si="72"/>
        <v>0</v>
      </c>
      <c r="C211" s="14">
        <f t="shared" si="87"/>
        <v>-133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3"/>
        <v xml:space="preserve"> </v>
      </c>
      <c r="P211" s="3" t="str">
        <f>IF(O211="Plus",$K211,IF(O211="Basis",$K211-SUM(P$8:P210),IF(O211="Breedte",$K211-SUM(P$8:P210),IF(O210="Breedte",1-SUM(P$8:P210)," "))))</f>
        <v xml:space="preserve"> </v>
      </c>
      <c r="Q211" s="57" t="str">
        <f t="shared" si="88"/>
        <v/>
      </c>
      <c r="AE211" s="18">
        <f t="shared" si="82"/>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3"/>
        <v>1</v>
      </c>
    </row>
    <row r="212" spans="1:36" ht="12" customHeight="1" x14ac:dyDescent="0.15">
      <c r="A212" s="5">
        <f t="shared" si="71"/>
        <v>0</v>
      </c>
      <c r="B212" s="5">
        <f t="shared" si="72"/>
        <v>0</v>
      </c>
      <c r="C212" s="14">
        <f t="shared" si="87"/>
        <v>-134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3"/>
        <v xml:space="preserve"> </v>
      </c>
      <c r="P212" s="3" t="str">
        <f>IF(O212="Plus",$K212,IF(O212="Basis",$K212-SUM(P$8:P211),IF(O212="Breedte",$K212-SUM(P$8:P211),IF(O211="Breedte",1-SUM(P$8:P211)," "))))</f>
        <v xml:space="preserve"> </v>
      </c>
      <c r="Q212" s="57" t="str">
        <f t="shared" si="88"/>
        <v/>
      </c>
      <c r="AE212" s="18">
        <f t="shared" si="82"/>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3"/>
        <v>1</v>
      </c>
    </row>
    <row r="213" spans="1:36" ht="12" customHeight="1" x14ac:dyDescent="0.15">
      <c r="A213" s="5">
        <f t="shared" si="71"/>
        <v>0</v>
      </c>
      <c r="B213" s="5">
        <f t="shared" si="72"/>
        <v>0</v>
      </c>
      <c r="C213" s="14">
        <f t="shared" si="87"/>
        <v>-135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3"/>
        <v xml:space="preserve"> </v>
      </c>
      <c r="P213" s="3" t="str">
        <f>IF(O213="Plus",$K213,IF(O213="Basis",$K213-SUM(P$8:P212),IF(O213="Breedte",$K213-SUM(P$8:P212),IF(O212="Breedte",1-SUM(P$8:P212)," "))))</f>
        <v xml:space="preserve"> </v>
      </c>
      <c r="Q213" s="57" t="str">
        <f t="shared" si="88"/>
        <v/>
      </c>
      <c r="AE213" s="18">
        <f t="shared" si="82"/>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3"/>
        <v>1</v>
      </c>
    </row>
    <row r="214" spans="1:36" ht="12" customHeight="1" x14ac:dyDescent="0.15">
      <c r="A214" s="5">
        <f t="shared" si="71"/>
        <v>0</v>
      </c>
      <c r="B214" s="5">
        <f t="shared" si="72"/>
        <v>0</v>
      </c>
      <c r="C214" s="14">
        <f t="shared" si="87"/>
        <v>-136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3"/>
        <v xml:space="preserve"> </v>
      </c>
      <c r="P214" s="3" t="str">
        <f>IF(O214="Plus",$K214,IF(O214="Basis",$K214-SUM(P$8:P213),IF(O214="Breedte",$K214-SUM(P$8:P213),IF(O213="Breedte",1-SUM(P$8:P213)," "))))</f>
        <v xml:space="preserve"> </v>
      </c>
      <c r="Q214" s="57" t="str">
        <f t="shared" si="88"/>
        <v/>
      </c>
      <c r="AE214" s="18">
        <f t="shared" si="82"/>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3"/>
        <v>1</v>
      </c>
    </row>
    <row r="215" spans="1:36" ht="12" customHeight="1" x14ac:dyDescent="0.15">
      <c r="A215" s="5">
        <f t="shared" si="71"/>
        <v>0</v>
      </c>
      <c r="B215" s="5">
        <f t="shared" si="72"/>
        <v>0</v>
      </c>
      <c r="C215" s="14">
        <f t="shared" si="87"/>
        <v>-137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3"/>
        <v xml:space="preserve"> </v>
      </c>
      <c r="P215" s="3" t="str">
        <f>IF(O215="Plus",$K215,IF(O215="Basis",$K215-SUM(P$8:P214),IF(O215="Breedte",$K215-SUM(P$8:P214),IF(O214="Breedte",1-SUM(P$8:P214)," "))))</f>
        <v xml:space="preserve"> </v>
      </c>
      <c r="Q215" s="57" t="str">
        <f t="shared" si="88"/>
        <v/>
      </c>
      <c r="AE215" s="18">
        <f t="shared" si="82"/>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3"/>
        <v>1</v>
      </c>
    </row>
    <row r="216" spans="1:36" ht="12" customHeight="1" x14ac:dyDescent="0.15">
      <c r="A216" s="5">
        <f t="shared" si="71"/>
        <v>0</v>
      </c>
      <c r="B216" s="5">
        <f t="shared" si="72"/>
        <v>0</v>
      </c>
      <c r="C216" s="14">
        <f t="shared" si="87"/>
        <v>-138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3"/>
        <v xml:space="preserve"> </v>
      </c>
      <c r="P216" s="3" t="str">
        <f>IF(O216="Plus",$K216,IF(O216="Basis",$K216-SUM(P$8:P215),IF(O216="Breedte",$K216-SUM(P$8:P215),IF(O215="Breedte",1-SUM(P$8:P215)," "))))</f>
        <v xml:space="preserve"> </v>
      </c>
      <c r="Q216" s="57" t="str">
        <f t="shared" si="88"/>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3"/>
        <v>1</v>
      </c>
    </row>
    <row r="217" spans="1:36" ht="12" customHeight="1" x14ac:dyDescent="0.15">
      <c r="A217" s="5">
        <f t="shared" si="71"/>
        <v>0</v>
      </c>
      <c r="B217" s="5">
        <f t="shared" si="72"/>
        <v>0</v>
      </c>
      <c r="C217" s="14">
        <f t="shared" si="87"/>
        <v>-139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3"/>
        <v xml:space="preserve"> </v>
      </c>
      <c r="P217" s="3" t="str">
        <f>IF(O217="Plus",$K217,IF(O217="Basis",$K217-SUM(P$8:P216),IF(O217="Breedte",$K217-SUM(P$8:P216),IF(O216="Breedte",1-SUM(P$8:P216)," "))))</f>
        <v xml:space="preserve"> </v>
      </c>
      <c r="Q217" s="57" t="str">
        <f t="shared" si="88"/>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3"/>
        <v>1</v>
      </c>
    </row>
    <row r="218" spans="1:36" ht="12" customHeight="1" x14ac:dyDescent="0.15">
      <c r="A218" s="5">
        <f t="shared" si="71"/>
        <v>0</v>
      </c>
      <c r="B218" s="5">
        <f t="shared" si="72"/>
        <v>0</v>
      </c>
      <c r="C218" s="14">
        <f t="shared" si="87"/>
        <v>-140</v>
      </c>
      <c r="H218" s="4" t="str">
        <f>IF(G218="I",$K218,IF(G218="II",$K218-SUM(H$8:H217),IF(G218="III",$K218-SUM(H$8:H217),IF(G218="IV",$K218-SUM(H$8:H217),IF(G218="V",1-SUM(H$8:H217)," ")))))</f>
        <v xml:space="preserve"> </v>
      </c>
      <c r="I218" s="54"/>
      <c r="L218" s="9" t="str">
        <f t="shared" si="73"/>
        <v xml:space="preserve"> </v>
      </c>
      <c r="P218" s="3" t="str">
        <f>IF(O218="Plus",$K218,IF(O218="Basis",$K218-SUM(P$8:P217),IF(O218="Breedte",$K218-SUM(P$8:P217),IF(O217="Breedte",1-SUM(P$8:P217)," "))))</f>
        <v xml:space="preserve"> </v>
      </c>
      <c r="Q218" s="57" t="str">
        <f t="shared" si="88"/>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3"/>
        <v>1</v>
      </c>
    </row>
    <row r="219" spans="1:36" ht="12" customHeight="1" x14ac:dyDescent="0.15">
      <c r="A219" s="5">
        <f t="shared" si="71"/>
        <v>0</v>
      </c>
      <c r="B219" s="5">
        <f t="shared" si="72"/>
        <v>0</v>
      </c>
      <c r="C219" s="14">
        <f t="shared" si="87"/>
        <v>-141</v>
      </c>
      <c r="H219" s="4" t="str">
        <f>IF(G219="I",$K219,IF(G219="II",$K219-SUM(H$8:H218),IF(G219="III",$K219-SUM(H$8:H218),IF(G219="IV",$K219-SUM(H$8:H218),IF(G219="V",1-SUM(H$8:H218)," ")))))</f>
        <v xml:space="preserve"> </v>
      </c>
      <c r="I219" s="54"/>
      <c r="L219" s="9" t="str">
        <f t="shared" si="73"/>
        <v xml:space="preserve"> </v>
      </c>
      <c r="P219" s="3" t="str">
        <f>IF(O219="Plus",$K219,IF(O219="Basis",$K219-SUM(P$8:P218),IF(O219="Breedte",$K219-SUM(P$8:P218),IF(O218="Breedte",1-SUM(P$8:P218)," "))))</f>
        <v xml:space="preserve"> </v>
      </c>
      <c r="Q219" s="57" t="str">
        <f t="shared" si="88"/>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3"/>
        <v>1</v>
      </c>
    </row>
    <row r="220" spans="1:36" ht="12" customHeight="1" x14ac:dyDescent="0.15">
      <c r="A220" s="5">
        <f t="shared" si="71"/>
        <v>0</v>
      </c>
      <c r="B220" s="5">
        <f t="shared" si="72"/>
        <v>0</v>
      </c>
      <c r="C220" s="14">
        <f t="shared" si="87"/>
        <v>-142</v>
      </c>
      <c r="H220" s="4" t="str">
        <f>IF(G220="I",$K220,IF(G220="II",$K220-SUM(H$8:H219),IF(G220="III",$K220-SUM(H$8:H219),IF(G220="IV",$K220-SUM(H$8:H219),IF(G220="V",1-SUM(H$8:H219)," ")))))</f>
        <v xml:space="preserve"> </v>
      </c>
      <c r="I220" s="54"/>
      <c r="L220" s="9" t="str">
        <f t="shared" si="73"/>
        <v xml:space="preserve"> </v>
      </c>
      <c r="P220" s="3" t="str">
        <f>IF(O220="Plus",$K220,IF(O220="Basis",$K220-SUM(P$8:P219),IF(O220="Breedte",$K220-SUM(P$8:P219),IF(O219="Breedte",1-SUM(P$8:P219)," "))))</f>
        <v xml:space="preserve"> </v>
      </c>
      <c r="Q220" s="57" t="str">
        <f t="shared" si="88"/>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3"/>
        <v>1</v>
      </c>
    </row>
    <row r="221" spans="1:36" ht="12" customHeight="1" x14ac:dyDescent="0.15">
      <c r="A221" s="5">
        <f t="shared" si="71"/>
        <v>0</v>
      </c>
      <c r="B221" s="5">
        <f t="shared" si="72"/>
        <v>0</v>
      </c>
      <c r="C221" s="14">
        <f t="shared" si="87"/>
        <v>-143</v>
      </c>
      <c r="H221" s="4" t="str">
        <f>IF(G221="I",$K221,IF(G221="II",$K221-SUM(H$8:H220),IF(G221="III",$K221-SUM(H$8:H220),IF(G221="IV",$K221-SUM(H$8:H220),IF(G221="V",1-SUM(H$8:H220)," ")))))</f>
        <v xml:space="preserve"> </v>
      </c>
      <c r="I221" s="54"/>
      <c r="L221" s="9" t="str">
        <f t="shared" si="73"/>
        <v xml:space="preserve"> </v>
      </c>
      <c r="P221" s="3" t="str">
        <f>IF(O221="Plus",$K221,IF(O221="Basis",$K221-SUM(P$8:P220),IF(O221="Breedte",$K221-SUM(P$8:P220),IF(O220="Breedte",1-SUM(P$8:P220)," "))))</f>
        <v xml:space="preserve"> </v>
      </c>
      <c r="Q221" s="57" t="str">
        <f t="shared" si="88"/>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3"/>
        <v>1</v>
      </c>
    </row>
    <row r="222" spans="1:36" ht="12" customHeight="1" x14ac:dyDescent="0.15">
      <c r="A222" s="5">
        <f t="shared" si="71"/>
        <v>0</v>
      </c>
      <c r="B222" s="5">
        <f t="shared" si="72"/>
        <v>0</v>
      </c>
      <c r="C222" s="14">
        <f t="shared" si="87"/>
        <v>-144</v>
      </c>
      <c r="H222" s="4" t="str">
        <f>IF(G222="I",$K222,IF(G222="II",$K222-SUM(H$8:H221),IF(G222="III",$K222-SUM(H$8:H221),IF(G222="IV",$K222-SUM(H$8:H221),IF(G222="V",1-SUM(H$8:H221)," ")))))</f>
        <v xml:space="preserve"> </v>
      </c>
      <c r="I222" s="54"/>
      <c r="L222" s="9" t="str">
        <f t="shared" si="73"/>
        <v xml:space="preserve"> </v>
      </c>
      <c r="P222" s="3" t="str">
        <f>IF(O222="Plus",$K222,IF(O222="Basis",$K222-SUM(P$8:P221),IF(O222="Breedte",$K222-SUM(P$8:P221),IF(O221="Breedte",1-SUM(P$8:P221)," "))))</f>
        <v xml:space="preserve"> </v>
      </c>
      <c r="Q222" s="57" t="str">
        <f t="shared" si="88"/>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3"/>
        <v>1</v>
      </c>
    </row>
    <row r="223" spans="1:36" ht="12" customHeight="1" x14ac:dyDescent="0.15">
      <c r="A223" s="5">
        <f t="shared" si="71"/>
        <v>0</v>
      </c>
      <c r="B223" s="5">
        <f t="shared" si="72"/>
        <v>0</v>
      </c>
      <c r="C223" s="14">
        <f t="shared" si="87"/>
        <v>-145</v>
      </c>
      <c r="H223" s="4" t="str">
        <f>IF(G223="I",$K223,IF(G223="II",$K223-SUM(H$8:H222),IF(G223="III",$K223-SUM(H$8:H222),IF(G223="IV",$K223-SUM(H$8:H222),IF(G223="V",1-SUM(H$8:H222)," ")))))</f>
        <v xml:space="preserve"> </v>
      </c>
      <c r="I223" s="54"/>
      <c r="L223" s="9" t="str">
        <f t="shared" si="73"/>
        <v xml:space="preserve"> </v>
      </c>
      <c r="P223" s="3" t="str">
        <f>IF(O223="Plus",$K223,IF(O223="Basis",$K223-SUM(P$8:P222),IF(O223="Breedte",$K223-SUM(P$8:P222),IF(O222="Breedte",1-SUM(P$8:P222)," "))))</f>
        <v xml:space="preserve"> </v>
      </c>
      <c r="Q223" s="57" t="str">
        <f t="shared" si="88"/>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3"/>
        <v>1</v>
      </c>
    </row>
    <row r="224" spans="1:36" ht="12" customHeight="1" x14ac:dyDescent="0.15">
      <c r="A224" s="5">
        <f t="shared" si="71"/>
        <v>0</v>
      </c>
      <c r="B224" s="5">
        <f t="shared" si="72"/>
        <v>0</v>
      </c>
      <c r="C224" s="14">
        <f t="shared" si="87"/>
        <v>-146</v>
      </c>
      <c r="H224" s="4" t="str">
        <f>IF(G224="I",$K224,IF(G224="II",$K224-SUM(H$8:H223),IF(G224="III",$K224-SUM(H$8:H223),IF(G224="IV",$K224-SUM(H$8:H223),IF(G224="V",1-SUM(H$8:H223)," ")))))</f>
        <v xml:space="preserve"> </v>
      </c>
      <c r="I224" s="54"/>
      <c r="L224" s="9" t="str">
        <f t="shared" si="73"/>
        <v xml:space="preserve"> </v>
      </c>
      <c r="P224" s="3" t="str">
        <f>IF(O224="Plus",$K224,IF(O224="Basis",$K224-SUM(P$8:P223),IF(O224="Breedte",$K224-SUM(P$8:P223),IF(O223="Breedte",1-SUM(P$8:P223)," "))))</f>
        <v xml:space="preserve"> </v>
      </c>
      <c r="Q224" s="57" t="str">
        <f t="shared" si="88"/>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3"/>
        <v>1</v>
      </c>
    </row>
    <row r="225" spans="1:36" ht="12" customHeight="1" x14ac:dyDescent="0.15">
      <c r="A225" s="5">
        <f t="shared" si="71"/>
        <v>0</v>
      </c>
      <c r="B225" s="5">
        <f t="shared" si="72"/>
        <v>0</v>
      </c>
      <c r="C225" s="14">
        <f t="shared" si="87"/>
        <v>-147</v>
      </c>
      <c r="H225" s="4" t="str">
        <f>IF(G225="I",$K225,IF(G225="II",$K225-SUM(H$8:H224),IF(G225="III",$K225-SUM(H$8:H224),IF(G225="IV",$K225-SUM(H$8:H224),IF(G225="V",1-SUM(H$8:H224)," ")))))</f>
        <v xml:space="preserve"> </v>
      </c>
      <c r="I225" s="54"/>
      <c r="L225" s="9" t="str">
        <f t="shared" si="73"/>
        <v xml:space="preserve"> </v>
      </c>
      <c r="P225" s="3" t="str">
        <f>IF(O225="Plus",$K225,IF(O225="Basis",$K225-SUM(P$8:P224),IF(O225="Breedte",$K225-SUM(P$8:P224),IF(O224="Breedte",1-SUM(P$8:P224)," "))))</f>
        <v xml:space="preserve"> </v>
      </c>
      <c r="Q225" s="57" t="str">
        <f t="shared" si="88"/>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3"/>
        <v>1</v>
      </c>
    </row>
    <row r="226" spans="1:36" ht="12" customHeight="1" x14ac:dyDescent="0.15">
      <c r="A226" s="5">
        <f t="shared" si="71"/>
        <v>0</v>
      </c>
      <c r="B226" s="5">
        <f t="shared" si="72"/>
        <v>0</v>
      </c>
      <c r="C226" s="14">
        <f t="shared" si="87"/>
        <v>-148</v>
      </c>
      <c r="H226" s="4" t="str">
        <f>IF(G226="I",$K226,IF(G226="II",$K226-SUM(H$8:H225),IF(G226="III",$K226-SUM(H$8:H225),IF(G226="IV",$K226-SUM(H$8:H225),IF(G226="V",1-SUM(H$8:H225)," ")))))</f>
        <v xml:space="preserve"> </v>
      </c>
      <c r="I226" s="54"/>
      <c r="L226" s="9" t="str">
        <f t="shared" si="73"/>
        <v xml:space="preserve"> </v>
      </c>
      <c r="P226" s="3" t="str">
        <f>IF(O226="Plus",$K226,IF(O226="Basis",$K226-SUM(P$8:P225),IF(O226="Breedte",$K226-SUM(P$8:P225),IF(O225="Breedte",1-SUM(P$8:P225)," "))))</f>
        <v xml:space="preserve"> </v>
      </c>
      <c r="Q226" s="57" t="str">
        <f t="shared" si="88"/>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3"/>
        <v>1</v>
      </c>
    </row>
    <row r="227" spans="1:36" ht="12" customHeight="1" x14ac:dyDescent="0.15">
      <c r="A227" s="5">
        <f t="shared" si="71"/>
        <v>0</v>
      </c>
      <c r="B227" s="5">
        <f t="shared" si="72"/>
        <v>0</v>
      </c>
      <c r="C227" s="14">
        <f t="shared" si="87"/>
        <v>-149</v>
      </c>
      <c r="H227" s="4" t="str">
        <f>IF(G227="I",$K227,IF(G227="II",$K227-SUM(H$8:H226),IF(G227="III",$K227-SUM(H$8:H226),IF(G227="IV",$K227-SUM(H$8:H226),IF(G227="V",1-SUM(H$8:H226)," ")))))</f>
        <v xml:space="preserve"> </v>
      </c>
      <c r="I227" s="54"/>
      <c r="L227" s="9" t="str">
        <f t="shared" si="73"/>
        <v xml:space="preserve"> </v>
      </c>
      <c r="P227" s="3" t="str">
        <f>IF(O227="Plus",$K227,IF(O227="Basis",$K227-SUM(P$8:P226),IF(O227="Breedte",$K227-SUM(P$8:P226),IF(O226="Breedte",1-SUM(P$8:P226)," "))))</f>
        <v xml:space="preserve"> </v>
      </c>
      <c r="Q227" s="57" t="str">
        <f t="shared" si="88"/>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3"/>
        <v>1</v>
      </c>
    </row>
    <row r="228" spans="1:36" ht="12" customHeight="1" x14ac:dyDescent="0.15">
      <c r="A228" s="5">
        <f t="shared" si="71"/>
        <v>0</v>
      </c>
      <c r="B228" s="5">
        <f t="shared" si="72"/>
        <v>0</v>
      </c>
      <c r="C228" s="14">
        <f t="shared" si="87"/>
        <v>-150</v>
      </c>
      <c r="H228" s="4" t="str">
        <f>IF(G228="I",$K228,IF(G228="II",$K228-SUM(H$8:H227),IF(G228="III",$K228-SUM(H$8:H227),IF(G228="IV",$K228-SUM(H$8:H227),IF(G228="V",1-SUM(H$8:H227)," ")))))</f>
        <v xml:space="preserve"> </v>
      </c>
      <c r="I228" s="54"/>
      <c r="L228" s="9" t="str">
        <f t="shared" si="73"/>
        <v xml:space="preserve"> </v>
      </c>
      <c r="P228" s="3" t="str">
        <f>IF(O228="Plus",$K228,IF(O228="Basis",$K228-SUM(P$8:P227),IF(O228="Breedte",$K228-SUM(P$8:P227),IF(O227="Breedte",1-SUM(P$8:P227)," "))))</f>
        <v xml:space="preserve"> </v>
      </c>
      <c r="Q228" s="57" t="str">
        <f t="shared" si="88"/>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3"/>
        <v>1</v>
      </c>
    </row>
    <row r="229" spans="1:36" ht="12" customHeight="1" x14ac:dyDescent="0.15">
      <c r="A229" s="5">
        <f t="shared" si="71"/>
        <v>0</v>
      </c>
      <c r="B229" s="5">
        <f t="shared" si="72"/>
        <v>0</v>
      </c>
      <c r="C229" s="14">
        <f t="shared" si="87"/>
        <v>-151</v>
      </c>
      <c r="H229" s="4" t="str">
        <f>IF(G229="I",$K229,IF(G229="II",$K229-SUM(H$8:H228),IF(G229="III",$K229-SUM(H$8:H228),IF(G229="IV",$K229-SUM(H$8:H228),IF(G229="V",1-SUM(H$8:H228)," ")))))</f>
        <v xml:space="preserve"> </v>
      </c>
      <c r="I229" s="54"/>
      <c r="L229" s="9" t="str">
        <f t="shared" si="73"/>
        <v xml:space="preserve"> </v>
      </c>
      <c r="P229" s="3" t="str">
        <f>IF(O229="Plus",$K229,IF(O229="Basis",$K229-SUM(P$8:P228),IF(O229="Breedte",$K229-SUM(P$8:P228),IF(O228="Breedte",1-SUM(P$8:P228)," "))))</f>
        <v xml:space="preserve"> </v>
      </c>
      <c r="Q229" s="57" t="str">
        <f t="shared" si="88"/>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3"/>
        <v>1</v>
      </c>
    </row>
    <row r="230" spans="1:36" ht="12" customHeight="1" x14ac:dyDescent="0.15">
      <c r="A230" s="5">
        <f t="shared" si="71"/>
        <v>0</v>
      </c>
      <c r="B230" s="5">
        <f t="shared" si="72"/>
        <v>0</v>
      </c>
      <c r="C230" s="14">
        <f t="shared" si="87"/>
        <v>-152</v>
      </c>
      <c r="H230" s="4" t="str">
        <f>IF(G230="I",$K230,IF(G230="II",$K230-SUM(H$8:H229),IF(G230="III",$K230-SUM(H$8:H229),IF(G230="IV",$K230-SUM(H$8:H229),IF(G230="V",1-SUM(H$8:H229)," ")))))</f>
        <v xml:space="preserve"> </v>
      </c>
      <c r="I230" s="54"/>
      <c r="L230" s="9" t="str">
        <f t="shared" si="73"/>
        <v xml:space="preserve"> </v>
      </c>
      <c r="P230" s="3" t="str">
        <f>IF(O230="Plus",$K230,IF(O230="Basis",$K230-SUM(P$8:P229),IF(O230="Breedte",$K230-SUM(P$8:P229),IF(O229="Breedte",1-SUM(P$8:P229)," "))))</f>
        <v xml:space="preserve"> </v>
      </c>
      <c r="Q230" s="57" t="str">
        <f t="shared" si="88"/>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3"/>
        <v>1</v>
      </c>
    </row>
    <row r="231" spans="1:36" ht="12" customHeight="1" x14ac:dyDescent="0.15">
      <c r="A231" s="5">
        <f t="shared" si="71"/>
        <v>0</v>
      </c>
      <c r="B231" s="5">
        <f t="shared" si="72"/>
        <v>0</v>
      </c>
      <c r="C231" s="14">
        <f t="shared" si="87"/>
        <v>-153</v>
      </c>
      <c r="H231" s="4" t="str">
        <f>IF(G231="I",$K231,IF(G231="II",$K231-SUM(H$8:H230),IF(G231="III",$K231-SUM(H$8:H230),IF(G231="IV",$K231-SUM(H$8:H230),IF(G231="V",1-SUM(H$8:H230)," ")))))</f>
        <v xml:space="preserve"> </v>
      </c>
      <c r="I231" s="54"/>
      <c r="L231" s="9" t="str">
        <f t="shared" si="73"/>
        <v xml:space="preserve"> </v>
      </c>
      <c r="P231" s="3" t="str">
        <f>IF(O231="Plus",$K231,IF(O231="Basis",$K231-SUM(P$8:P230),IF(O231="Breedte",$K231-SUM(P$8:P230),IF(O230="Breedte",1-SUM(P$8:P230)," "))))</f>
        <v xml:space="preserve"> </v>
      </c>
      <c r="Q231" s="57" t="str">
        <f t="shared" si="88"/>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3"/>
        <v>1</v>
      </c>
    </row>
    <row r="232" spans="1:36" ht="12" customHeight="1" x14ac:dyDescent="0.15">
      <c r="A232" s="5">
        <f t="shared" si="71"/>
        <v>0</v>
      </c>
      <c r="B232" s="5">
        <f t="shared" si="72"/>
        <v>0</v>
      </c>
      <c r="C232" s="14">
        <f t="shared" si="87"/>
        <v>-154</v>
      </c>
      <c r="H232" s="4" t="str">
        <f>IF(G232="I",$K232,IF(G232="II",$K232-SUM(H$8:H231),IF(G232="III",$K232-SUM(H$8:H231),IF(G232="IV",$K232-SUM(H$8:H231),IF(G232="V",1-SUM(H$8:H231)," ")))))</f>
        <v xml:space="preserve"> </v>
      </c>
      <c r="I232" s="54"/>
      <c r="L232" s="9" t="str">
        <f t="shared" si="73"/>
        <v xml:space="preserve"> </v>
      </c>
      <c r="P232" s="3" t="str">
        <f>IF(O232="Plus",$K232,IF(O232="Basis",$K232-SUM(P$8:P231),IF(O232="Breedte",$K232-SUM(P$8:P231),IF(O231="Breedte",1-SUM(P$8:P231)," "))))</f>
        <v xml:space="preserve"> </v>
      </c>
      <c r="Q232" s="57" t="str">
        <f t="shared" si="88"/>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3"/>
        <v>1</v>
      </c>
    </row>
    <row r="233" spans="1:36" ht="12" customHeight="1" x14ac:dyDescent="0.15">
      <c r="A233" s="5">
        <f t="shared" si="71"/>
        <v>0</v>
      </c>
      <c r="B233" s="5">
        <f t="shared" si="72"/>
        <v>0</v>
      </c>
      <c r="C233" s="14">
        <f t="shared" si="87"/>
        <v>-155</v>
      </c>
      <c r="H233" s="4" t="str">
        <f>IF(G233="I",$K233,IF(G233="II",$K233-SUM(H$8:H232),IF(G233="III",$K233-SUM(H$8:H232),IF(G233="IV",$K233-SUM(H$8:H232),IF(G233="V",1-SUM(H$8:H232)," ")))))</f>
        <v xml:space="preserve"> </v>
      </c>
      <c r="I233" s="54"/>
      <c r="L233" s="9" t="str">
        <f t="shared" si="73"/>
        <v xml:space="preserve"> </v>
      </c>
      <c r="P233" s="3" t="str">
        <f>IF(O233="Plus",$K233,IF(O233="Basis",$K233-SUM(P$8:P232),IF(O233="Breedte",$K233-SUM(P$8:P232),IF(O232="Breedte",1-SUM(P$8:P232)," "))))</f>
        <v xml:space="preserve"> </v>
      </c>
      <c r="Q233" s="57" t="str">
        <f t="shared" si="88"/>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3"/>
        <v>1</v>
      </c>
    </row>
    <row r="234" spans="1:36" ht="12" customHeight="1" x14ac:dyDescent="0.15">
      <c r="A234" s="5">
        <f t="shared" si="71"/>
        <v>0</v>
      </c>
      <c r="B234" s="5">
        <f t="shared" si="72"/>
        <v>0</v>
      </c>
      <c r="C234" s="14">
        <f t="shared" si="87"/>
        <v>-156</v>
      </c>
      <c r="H234" s="4" t="str">
        <f>IF(G234="I",$K234,IF(G234="II",$K234-SUM(H$8:H233),IF(G234="III",$K234-SUM(H$8:H233),IF(G234="IV",$K234-SUM(H$8:H233),IF(G234="V",1-SUM(H$8:H233)," ")))))</f>
        <v xml:space="preserve"> </v>
      </c>
      <c r="I234" s="54"/>
      <c r="L234" s="9" t="str">
        <f t="shared" si="73"/>
        <v xml:space="preserve"> </v>
      </c>
      <c r="P234" s="3" t="str">
        <f>IF(O234="Plus",$K234,IF(O234="Basis",$K234-SUM(P$8:P233),IF(O234="Breedte",$K234-SUM(P$8:P233),IF(O233="Breedte",1-SUM(P$8:P233)," "))))</f>
        <v xml:space="preserve"> </v>
      </c>
      <c r="Q234" s="57" t="str">
        <f t="shared" si="88"/>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3"/>
        <v>1</v>
      </c>
    </row>
    <row r="235" spans="1:36" ht="12" customHeight="1" x14ac:dyDescent="0.15">
      <c r="A235" s="5">
        <f t="shared" si="71"/>
        <v>0</v>
      </c>
      <c r="B235" s="5">
        <f t="shared" si="72"/>
        <v>0</v>
      </c>
      <c r="C235" s="14">
        <f t="shared" si="87"/>
        <v>-157</v>
      </c>
      <c r="H235" s="4" t="str">
        <f>IF(G235="I",$K235,IF(G235="II",$K235-SUM(H$8:H234),IF(G235="III",$K235-SUM(H$8:H234),IF(G235="IV",$K235-SUM(H$8:H234),IF(G235="V",1-SUM(H$8:H234)," ")))))</f>
        <v xml:space="preserve"> </v>
      </c>
      <c r="I235" s="54"/>
      <c r="L235" s="9" t="str">
        <f t="shared" si="73"/>
        <v xml:space="preserve"> </v>
      </c>
      <c r="P235" s="3" t="str">
        <f>IF(O235="Plus",$K235,IF(O235="Basis",$K235-SUM(P$8:P234),IF(O235="Breedte",$K235-SUM(P$8:P234),IF(O234="Breedte",1-SUM(P$8:P234)," "))))</f>
        <v xml:space="preserve"> </v>
      </c>
      <c r="Q235" s="57" t="str">
        <f t="shared" si="88"/>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3"/>
        <v>1</v>
      </c>
    </row>
    <row r="236" spans="1:36" ht="12" customHeight="1" x14ac:dyDescent="0.15">
      <c r="A236" s="5">
        <f t="shared" si="71"/>
        <v>0</v>
      </c>
      <c r="B236" s="5">
        <f t="shared" si="72"/>
        <v>0</v>
      </c>
      <c r="C236" s="14">
        <f t="shared" si="87"/>
        <v>-158</v>
      </c>
      <c r="H236" s="4" t="str">
        <f>IF(G236="I",$K236,IF(G236="II",$K236-SUM(H$8:H235),IF(G236="III",$K236-SUM(H$8:H235),IF(G236="IV",$K236-SUM(H$8:H235),IF(G236="V",1-SUM(H$8:H235)," ")))))</f>
        <v xml:space="preserve"> </v>
      </c>
      <c r="I236" s="54"/>
      <c r="L236" s="9" t="str">
        <f t="shared" si="73"/>
        <v xml:space="preserve"> </v>
      </c>
      <c r="P236" s="3" t="str">
        <f>IF(O236="Plus",$K236,IF(O236="Basis",$K236-SUM(P$8:P235),IF(O236="Breedte",$K236-SUM(P$8:P235),IF(O235="Breedte",1-SUM(P$8:P235)," "))))</f>
        <v xml:space="preserve"> </v>
      </c>
      <c r="Q236" s="57" t="str">
        <f t="shared" si="88"/>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3"/>
        <v>1</v>
      </c>
    </row>
    <row r="237" spans="1:36" ht="12" customHeight="1" x14ac:dyDescent="0.15">
      <c r="A237" s="5">
        <f t="shared" si="71"/>
        <v>0</v>
      </c>
      <c r="B237" s="5">
        <f t="shared" si="72"/>
        <v>0</v>
      </c>
      <c r="C237" s="14">
        <f t="shared" si="87"/>
        <v>-159</v>
      </c>
      <c r="H237" s="4" t="str">
        <f>IF(G237="I",$K237,IF(G237="II",$K237-SUM(H$8:H236),IF(G237="III",$K237-SUM(H$8:H236),IF(G237="IV",$K237-SUM(H$8:H236),IF(G237="V",1-SUM(H$8:H236)," ")))))</f>
        <v xml:space="preserve"> </v>
      </c>
      <c r="I237" s="54"/>
      <c r="L237" s="9" t="str">
        <f t="shared" si="73"/>
        <v xml:space="preserve"> </v>
      </c>
      <c r="P237" s="3" t="str">
        <f>IF(O237="Plus",$K237,IF(O237="Basis",$K237-SUM(P$8:P236),IF(O237="Breedte",$K237-SUM(P$8:P236),IF(O236="Breedte",1-SUM(P$8:P236)," "))))</f>
        <v xml:space="preserve"> </v>
      </c>
      <c r="Q237" s="57" t="str">
        <f t="shared" si="88"/>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3"/>
        <v>1</v>
      </c>
    </row>
    <row r="238" spans="1:36" ht="12" customHeight="1" x14ac:dyDescent="0.15">
      <c r="A238" s="5">
        <f t="shared" si="71"/>
        <v>0</v>
      </c>
      <c r="B238" s="5">
        <f t="shared" si="72"/>
        <v>0</v>
      </c>
      <c r="H238" s="4" t="str">
        <f>IF(G238="I",$K238,IF(G238="II",$K238-SUM(H$8:H237),IF(G238="III",$K238-SUM(H$8:H237),IF(G238="IV",$K238-SUM(H$8:H237),IF(G238="V",1-SUM(H$8:H237)," ")))))</f>
        <v xml:space="preserve"> </v>
      </c>
      <c r="I238" s="54"/>
      <c r="L238" s="9" t="str">
        <f t="shared" si="73"/>
        <v xml:space="preserve"> </v>
      </c>
      <c r="P238" s="3" t="str">
        <f>IF(O238="Plus",$K238,IF(O238="Basis",$K238-SUM(P$8:P237),IF(O238="Breedte",$K238-SUM(P$8:P237),IF(O237="Breedte",1-SUM(P$8:P237)," "))))</f>
        <v xml:space="preserve"> </v>
      </c>
      <c r="Q238" s="57" t="str">
        <f t="shared" si="88"/>
        <v/>
      </c>
    </row>
    <row r="239" spans="1:36" ht="12" customHeight="1" x14ac:dyDescent="0.15">
      <c r="A239" s="5">
        <f t="shared" si="71"/>
        <v>0</v>
      </c>
      <c r="B239" s="5">
        <f t="shared" si="72"/>
        <v>0</v>
      </c>
      <c r="H239" s="4" t="str">
        <f>IF(G239="I",$K239,IF(G239="II",$K239-SUM(H$8:H238),IF(G239="III",$K239-SUM(H$8:H238),IF(G239="IV",$K239-SUM(H$8:H238),IF(G239="V",1-SUM(H$8:H238)," ")))))</f>
        <v xml:space="preserve"> </v>
      </c>
      <c r="I239" s="54"/>
      <c r="L239" s="9" t="str">
        <f t="shared" si="73"/>
        <v xml:space="preserve"> </v>
      </c>
      <c r="P239" s="3" t="str">
        <f>IF(O239="Plus",$K239,IF(O239="Basis",$K239-SUM(P$8:P238),IF(O239="Breedte",$K239-SUM(P$8:P238),IF(O238="Breedte",1-SUM(P$8:P238)," "))))</f>
        <v xml:space="preserve"> </v>
      </c>
      <c r="Q239" s="57" t="str">
        <f t="shared" si="88"/>
        <v/>
      </c>
    </row>
    <row r="240" spans="1:36" ht="12" customHeight="1" x14ac:dyDescent="0.15">
      <c r="A240" s="5">
        <f t="shared" si="71"/>
        <v>0</v>
      </c>
      <c r="B240" s="5">
        <f t="shared" si="72"/>
        <v>0</v>
      </c>
      <c r="H240" s="4" t="str">
        <f>IF(G240="I",$K240,IF(G240="II",$K240-SUM(H$8:H239),IF(G240="III",$K240-SUM(H$8:H239),IF(G240="IV",$K240-SUM(H$8:H239),IF(G240="V",1-SUM(H$8:H239)," ")))))</f>
        <v xml:space="preserve"> </v>
      </c>
      <c r="I240" s="54"/>
      <c r="L240" s="9" t="str">
        <f t="shared" si="73"/>
        <v xml:space="preserve"> </v>
      </c>
      <c r="P240" s="3" t="str">
        <f>IF(O240="Plus",$K240,IF(O240="Basis",$K240-SUM(P$8:P239),IF(O240="Breedte",$K240-SUM(P$8:P239),IF(O239="Breedte",1-SUM(P$8:P239)," "))))</f>
        <v xml:space="preserve"> </v>
      </c>
      <c r="Q240" s="57" t="str">
        <f t="shared" si="88"/>
        <v/>
      </c>
    </row>
    <row r="241" spans="1:17" ht="12" customHeight="1" x14ac:dyDescent="0.15">
      <c r="A241" s="5">
        <f t="shared" si="71"/>
        <v>0</v>
      </c>
      <c r="B241" s="5">
        <f t="shared" si="72"/>
        <v>0</v>
      </c>
      <c r="H241" s="4" t="str">
        <f>IF(G241="I",$K241,IF(G241="II",$K241-SUM(H$8:H240),IF(G241="III",$K241-SUM(H$8:H240),IF(G241="IV",$K241-SUM(H$8:H240),IF(G241="V",1-SUM(H$8:H240)," ")))))</f>
        <v xml:space="preserve"> </v>
      </c>
      <c r="I241" s="54"/>
      <c r="L241" s="9" t="str">
        <f t="shared" si="73"/>
        <v xml:space="preserve"> </v>
      </c>
      <c r="P241" s="3" t="str">
        <f>IF(O241="Plus",$K241,IF(O241="Basis",$K241-SUM(P$8:P240),IF(O241="Breedte",$K241-SUM(P$8:P240),IF(O240="Breedte",1-SUM(P$8:P240)," "))))</f>
        <v xml:space="preserve"> </v>
      </c>
      <c r="Q241" s="57" t="str">
        <f t="shared" si="88"/>
        <v/>
      </c>
    </row>
    <row r="242" spans="1:17" ht="12" customHeight="1" x14ac:dyDescent="0.15">
      <c r="A242" s="5">
        <f t="shared" si="71"/>
        <v>0</v>
      </c>
      <c r="B242" s="5">
        <f t="shared" si="72"/>
        <v>0</v>
      </c>
      <c r="H242" s="4" t="str">
        <f>IF(G242="I",$K242,IF(G242="II",$K242-SUM(H$8:H241),IF(G242="III",$K242-SUM(H$8:H241),IF(G242="IV",$K242-SUM(H$8:H241),IF(G242="V",1-SUM(H$8:H241)," ")))))</f>
        <v xml:space="preserve"> </v>
      </c>
      <c r="I242" s="54"/>
      <c r="L242" s="9" t="str">
        <f t="shared" si="73"/>
        <v xml:space="preserve"> </v>
      </c>
      <c r="P242" s="3" t="str">
        <f>IF(O242="Plus",$K242,IF(O242="Basis",$K242-SUM(P$8:P241),IF(O242="Breedte",$K242-SUM(P$8:P241),IF(O241="Breedte",1-SUM(P$8:P241)," "))))</f>
        <v xml:space="preserve"> </v>
      </c>
      <c r="Q242" s="57" t="str">
        <f t="shared" si="88"/>
        <v/>
      </c>
    </row>
    <row r="243" spans="1:17" ht="12" customHeight="1" x14ac:dyDescent="0.15">
      <c r="A243" s="5">
        <f t="shared" si="71"/>
        <v>0</v>
      </c>
      <c r="B243" s="5">
        <f t="shared" si="72"/>
        <v>0</v>
      </c>
      <c r="I243" s="54"/>
      <c r="P243" s="3" t="str">
        <f>IF(O243="Plus",$K243,IF(O243="Basis",$K243-SUM(P$8:P242),IF(O243="Breedte",$K243-SUM(P$8:P242),IF(O242="Breedte",1-SUM(P$8:P242)," "))))</f>
        <v xml:space="preserve"> </v>
      </c>
      <c r="Q243" s="57" t="str">
        <f t="shared" si="88"/>
        <v/>
      </c>
    </row>
    <row r="244" spans="1:17" ht="12" customHeight="1" x14ac:dyDescent="0.15">
      <c r="A244" s="5">
        <f t="shared" si="71"/>
        <v>0</v>
      </c>
      <c r="B244" s="5">
        <f t="shared" si="72"/>
        <v>0</v>
      </c>
      <c r="I244" s="54"/>
      <c r="P244" s="3" t="str">
        <f>IF(O244="Plus",$K244,IF(O244="Basis",$K244-SUM(P$8:P243),IF(O244="Breedte",$K244-SUM(P$8:P243),IF(O243="Breedte",1-SUM(P$8:P243)," "))))</f>
        <v xml:space="preserve"> </v>
      </c>
      <c r="Q244" s="57" t="str">
        <f t="shared" si="88"/>
        <v/>
      </c>
    </row>
    <row r="245" spans="1:17" ht="12" customHeight="1" x14ac:dyDescent="0.15">
      <c r="A245" s="5">
        <f t="shared" si="71"/>
        <v>0</v>
      </c>
      <c r="B245" s="5">
        <f t="shared" si="72"/>
        <v>0</v>
      </c>
      <c r="I245" s="54"/>
      <c r="P245" s="3" t="str">
        <f>IF(O245="Plus",$K245,IF(O245="Basis",$K245-SUM(P$8:P244),IF(O245="Breedte",$K245-SUM(P$8:P244),IF(O244="Breedte",1-SUM(P$8:P244)," "))))</f>
        <v xml:space="preserve"> </v>
      </c>
      <c r="Q245" s="57" t="str">
        <f t="shared" si="88"/>
        <v/>
      </c>
    </row>
    <row r="246" spans="1:17" ht="12" customHeight="1" x14ac:dyDescent="0.15">
      <c r="A246" s="5">
        <f t="shared" si="71"/>
        <v>0</v>
      </c>
      <c r="B246" s="5">
        <f t="shared" si="72"/>
        <v>0</v>
      </c>
      <c r="I246" s="54"/>
      <c r="P246" s="3" t="str">
        <f>IF(O246="Plus",$K246,IF(O246="Basis",$K246-SUM(P$8:P245),IF(O246="Breedte",$K246-SUM(P$8:P245),IF(O245="Breedte",1-SUM(P$8:P245)," "))))</f>
        <v xml:space="preserve"> </v>
      </c>
      <c r="Q246" s="57" t="str">
        <f t="shared" si="88"/>
        <v/>
      </c>
    </row>
    <row r="247" spans="1:17" ht="12" customHeight="1" x14ac:dyDescent="0.15">
      <c r="A247" s="5">
        <f t="shared" si="71"/>
        <v>0</v>
      </c>
      <c r="B247" s="5">
        <f t="shared" si="72"/>
        <v>0</v>
      </c>
      <c r="I247" s="54"/>
      <c r="P247" s="3" t="str">
        <f>IF(O247="Plus",$K247,IF(O247="Basis",$K247-SUM(P$8:P246),IF(O247="Breedte",$K247-SUM(P$8:P246),IF(O246="Breedte",1-SUM(P$8:P246)," "))))</f>
        <v xml:space="preserve"> </v>
      </c>
      <c r="Q247" s="57" t="str">
        <f t="shared" si="88"/>
        <v/>
      </c>
    </row>
    <row r="248" spans="1:17" ht="12" customHeight="1" x14ac:dyDescent="0.15">
      <c r="A248" s="5">
        <f t="shared" si="71"/>
        <v>0</v>
      </c>
      <c r="B248" s="5">
        <f t="shared" si="72"/>
        <v>0</v>
      </c>
      <c r="I248" s="54"/>
      <c r="P248" s="3" t="str">
        <f>IF(O248="Plus",$K248,IF(O248="Basis",$K248-SUM(P$8:P247),IF(O248="Breedte",$K248-SUM(P$8:P247),IF(O247="Breedte",1-SUM(P$8:P247)," "))))</f>
        <v xml:space="preserve"> </v>
      </c>
      <c r="Q248" s="57" t="str">
        <f t="shared" si="88"/>
        <v/>
      </c>
    </row>
    <row r="249" spans="1:17" ht="12" customHeight="1" x14ac:dyDescent="0.15">
      <c r="A249" s="5">
        <f t="shared" si="71"/>
        <v>0</v>
      </c>
      <c r="B249" s="5">
        <f t="shared" si="72"/>
        <v>0</v>
      </c>
      <c r="I249" s="54"/>
      <c r="P249" s="3" t="str">
        <f>IF(O249="Plus",$K249,IF(O249="Basis",$K249-SUM(P$8:P248),IF(O249="Breedte",$K249-SUM(P$8:P248),IF(O248="Breedte",1-SUM(P$8:P248)," "))))</f>
        <v xml:space="preserve"> </v>
      </c>
      <c r="Q249" s="57" t="str">
        <f t="shared" si="88"/>
        <v/>
      </c>
    </row>
    <row r="250" spans="1:17" ht="12" customHeight="1" x14ac:dyDescent="0.15">
      <c r="A250" s="5">
        <f t="shared" si="71"/>
        <v>0</v>
      </c>
      <c r="B250" s="5">
        <f t="shared" si="72"/>
        <v>0</v>
      </c>
      <c r="I250" s="54"/>
      <c r="P250" s="3" t="str">
        <f>IF(O250="Plus",$K250,IF(O250="Basis",$K250-SUM(P$8:P249),IF(O250="Breedte",$K250-SUM(P$8:P249),IF(O249="Breedte",1-SUM(P$8:P249)," "))))</f>
        <v xml:space="preserve"> </v>
      </c>
      <c r="Q250" s="57" t="str">
        <f t="shared" si="88"/>
        <v/>
      </c>
    </row>
    <row r="251" spans="1:17" ht="12" customHeight="1" x14ac:dyDescent="0.15">
      <c r="A251" s="5">
        <f t="shared" ref="A251:A267" si="89">IF(I251="A",25,IF(I251="B",50,IF(I251="C",75,IF(I251="D",90,IF(I251="E",100,0)))))</f>
        <v>0</v>
      </c>
      <c r="B251" s="5">
        <f t="shared" ref="B251:B272" si="90">IF(G251="I",20,IF(G251="II",40,IF(G251="III",60,IF(G251="IV",80,IF(G251="V",100,0)))))</f>
        <v>0</v>
      </c>
      <c r="I251" s="54"/>
      <c r="P251" s="3" t="str">
        <f>IF(O251="Plus",$K251,IF(O251="Basis",$K251-SUM(P$8:P250),IF(O251="Breedte",$K251-SUM(P$8:P250),IF(O250="Breedte",1-SUM(P$8:P250)," "))))</f>
        <v xml:space="preserve"> </v>
      </c>
      <c r="Q251" s="57" t="str">
        <f t="shared" si="88"/>
        <v/>
      </c>
    </row>
    <row r="252" spans="1:17" ht="12" customHeight="1" x14ac:dyDescent="0.15">
      <c r="A252" s="5">
        <f t="shared" si="89"/>
        <v>0</v>
      </c>
      <c r="B252" s="5">
        <f t="shared" si="90"/>
        <v>0</v>
      </c>
      <c r="I252" s="54"/>
      <c r="P252" s="3" t="str">
        <f>IF(O252="Plus",$K252,IF(O252="Basis",$K252-SUM(P$8:P251),IF(O252="Breedte",$K252-SUM(P$8:P251),IF(O251="Breedte",1-SUM(P$8:P251)," "))))</f>
        <v xml:space="preserve"> </v>
      </c>
      <c r="Q252" s="57" t="str">
        <f t="shared" si="88"/>
        <v/>
      </c>
    </row>
    <row r="253" spans="1:17" ht="12" customHeight="1" x14ac:dyDescent="0.15">
      <c r="A253" s="5">
        <f t="shared" si="89"/>
        <v>0</v>
      </c>
      <c r="B253" s="5">
        <f t="shared" si="90"/>
        <v>0</v>
      </c>
      <c r="I253" s="54"/>
      <c r="P253" s="3" t="str">
        <f>IF(O253="Plus",$K253,IF(O253="Basis",$K253-SUM(P$8:P252),IF(O253="Breedte",$K253-SUM(P$8:P252),IF(O252="Breedte",1-SUM(P$8:P252)," "))))</f>
        <v xml:space="preserve"> </v>
      </c>
      <c r="Q253" s="57" t="str">
        <f t="shared" si="88"/>
        <v/>
      </c>
    </row>
    <row r="254" spans="1:17" ht="12" customHeight="1" x14ac:dyDescent="0.15">
      <c r="A254" s="5">
        <f t="shared" si="89"/>
        <v>0</v>
      </c>
      <c r="B254" s="5">
        <f t="shared" si="90"/>
        <v>0</v>
      </c>
      <c r="I254" s="54"/>
      <c r="P254" s="3" t="str">
        <f>IF(O254="Plus",$K254,IF(O254="Basis",$K254-SUM(P$8:P253),IF(O254="Breedte",$K254-SUM(P$8:P253),IF(O253="Breedte",1-SUM(P$8:P253)," "))))</f>
        <v xml:space="preserve"> </v>
      </c>
      <c r="Q254" s="57" t="str">
        <f t="shared" si="88"/>
        <v/>
      </c>
    </row>
    <row r="255" spans="1:17" ht="12" customHeight="1" x14ac:dyDescent="0.15">
      <c r="A255" s="5">
        <f t="shared" si="89"/>
        <v>0</v>
      </c>
      <c r="B255" s="5">
        <f t="shared" si="90"/>
        <v>0</v>
      </c>
      <c r="I255" s="54"/>
      <c r="P255" s="3" t="str">
        <f>IF(O255="Plus",$K255,IF(O255="Basis",$K255-SUM(P$8:P254),IF(O255="Breedte",$K255-SUM(P$8:P254),IF(O254="Breedte",1-SUM(P$8:P254)," "))))</f>
        <v xml:space="preserve"> </v>
      </c>
      <c r="Q255" s="57" t="str">
        <f t="shared" si="88"/>
        <v/>
      </c>
    </row>
    <row r="256" spans="1:17" ht="12" customHeight="1" x14ac:dyDescent="0.15">
      <c r="A256" s="5">
        <f t="shared" si="89"/>
        <v>0</v>
      </c>
      <c r="B256" s="5">
        <f t="shared" si="90"/>
        <v>0</v>
      </c>
      <c r="I256" s="54"/>
      <c r="P256" s="3" t="str">
        <f>IF(O256="Plus",$K256,IF(O256="Basis",$K256-SUM(P$8:P255),IF(O256="Breedte",$K256-SUM(P$8:P255),IF(O255="Breedte",1-SUM(P$8:P255)," "))))</f>
        <v xml:space="preserve"> </v>
      </c>
      <c r="Q256" s="57" t="str">
        <f t="shared" si="88"/>
        <v/>
      </c>
    </row>
    <row r="257" spans="1:17" ht="12" customHeight="1" x14ac:dyDescent="0.15">
      <c r="A257" s="5">
        <f t="shared" si="89"/>
        <v>0</v>
      </c>
      <c r="B257" s="5">
        <f t="shared" si="90"/>
        <v>0</v>
      </c>
      <c r="I257" s="54"/>
      <c r="P257" s="3" t="str">
        <f>IF(O257="Plus",$K257,IF(O257="Basis",$K257-SUM(P$8:P256),IF(O257="Breedte",$K257-SUM(P$8:P256),IF(O256="Breedte",1-SUM(P$8:P256)," "))))</f>
        <v xml:space="preserve"> </v>
      </c>
      <c r="Q257" s="57" t="str">
        <f t="shared" si="88"/>
        <v/>
      </c>
    </row>
    <row r="258" spans="1:17" ht="12" customHeight="1" x14ac:dyDescent="0.15">
      <c r="A258" s="5">
        <f t="shared" si="89"/>
        <v>0</v>
      </c>
      <c r="B258" s="5">
        <f t="shared" si="90"/>
        <v>0</v>
      </c>
      <c r="I258" s="54"/>
      <c r="P258" s="3" t="str">
        <f>IF(O258="Plus",$K258,IF(O258="Basis",$K258-SUM(P$8:P257),IF(O258="Breedte",$K258-SUM(P$8:P257),IF(O257="Breedte",1-SUM(P$8:P257)," "))))</f>
        <v xml:space="preserve"> </v>
      </c>
      <c r="Q258" s="57" t="str">
        <f t="shared" si="88"/>
        <v/>
      </c>
    </row>
    <row r="259" spans="1:17" ht="12" customHeight="1" x14ac:dyDescent="0.15">
      <c r="A259" s="5">
        <f t="shared" si="89"/>
        <v>0</v>
      </c>
      <c r="B259" s="5">
        <f t="shared" si="90"/>
        <v>0</v>
      </c>
      <c r="I259" s="54"/>
      <c r="P259" s="3" t="str">
        <f>IF(O259="Plus",$K259,IF(O259="Basis",$K259-SUM(P$8:P258),IF(O259="Breedte",$K259-SUM(P$8:P258),IF(O258="Breedte",1-SUM(P$8:P258)," "))))</f>
        <v xml:space="preserve"> </v>
      </c>
      <c r="Q259" s="57" t="str">
        <f t="shared" si="88"/>
        <v/>
      </c>
    </row>
    <row r="260" spans="1:17" ht="12" customHeight="1" x14ac:dyDescent="0.15">
      <c r="A260" s="5">
        <f t="shared" si="89"/>
        <v>0</v>
      </c>
      <c r="B260" s="5">
        <f t="shared" si="90"/>
        <v>0</v>
      </c>
      <c r="I260" s="54"/>
      <c r="P260" s="3" t="str">
        <f>IF(O260="Plus",$K260,IF(O260="Basis",$K260-SUM(P$8:P259),IF(O260="Breedte",$K260-SUM(P$8:P259),IF(O259="Breedte",1-SUM(P$8:P259)," "))))</f>
        <v xml:space="preserve"> </v>
      </c>
      <c r="Q260" s="57" t="str">
        <f t="shared" si="88"/>
        <v/>
      </c>
    </row>
    <row r="261" spans="1:17" ht="12" customHeight="1" x14ac:dyDescent="0.15">
      <c r="A261" s="5">
        <f t="shared" si="89"/>
        <v>0</v>
      </c>
      <c r="B261" s="5">
        <f t="shared" si="90"/>
        <v>0</v>
      </c>
      <c r="I261" s="54"/>
      <c r="P261" s="3" t="str">
        <f>IF(O261="Plus",$K261,IF(O261="Basis",$K261-SUM(P$8:P260),IF(O261="Breedte",$K261-SUM(P$8:P260),IF(O260="Breedte",1-SUM(P$8:P260)," "))))</f>
        <v xml:space="preserve"> </v>
      </c>
      <c r="Q261" s="57" t="str">
        <f t="shared" si="88"/>
        <v/>
      </c>
    </row>
    <row r="262" spans="1:17" ht="12" customHeight="1" x14ac:dyDescent="0.15">
      <c r="A262" s="5">
        <f t="shared" si="89"/>
        <v>0</v>
      </c>
      <c r="B262" s="5">
        <f t="shared" si="90"/>
        <v>0</v>
      </c>
      <c r="I262" s="54"/>
      <c r="P262" s="3" t="str">
        <f>IF(O262="Plus",$K262,IF(O262="Basis",$K262-SUM(P$8:P261),IF(O262="Breedte",$K262-SUM(P$8:P261),IF(O261="Breedte",1-SUM(P$8:P261)," "))))</f>
        <v xml:space="preserve"> </v>
      </c>
      <c r="Q262" s="57" t="str">
        <f t="shared" si="88"/>
        <v/>
      </c>
    </row>
    <row r="263" spans="1:17" ht="12" customHeight="1" x14ac:dyDescent="0.15">
      <c r="A263" s="5">
        <f t="shared" si="89"/>
        <v>0</v>
      </c>
      <c r="B263" s="5">
        <f t="shared" si="90"/>
        <v>0</v>
      </c>
      <c r="I263" s="54"/>
      <c r="P263" s="3" t="str">
        <f>IF(O263="Plus",$K263,IF(O263="Basis",$K263-SUM(P$8:P262),IF(O263="Breedte",$K263-SUM(P$8:P262),IF(O262="Breedte",1-SUM(P$8:P262)," "))))</f>
        <v xml:space="preserve"> </v>
      </c>
      <c r="Q263" s="57" t="str">
        <f t="shared" si="88"/>
        <v/>
      </c>
    </row>
    <row r="264" spans="1:17" ht="12" customHeight="1" x14ac:dyDescent="0.15">
      <c r="A264" s="5">
        <f t="shared" si="89"/>
        <v>0</v>
      </c>
      <c r="B264" s="5">
        <f t="shared" si="90"/>
        <v>0</v>
      </c>
      <c r="I264" s="54"/>
      <c r="P264" s="3" t="str">
        <f>IF(O264="Plus",$K264,IF(O264="Basis",$K264-SUM(P$8:P263),IF(O264="Breedte",$K264-SUM(P$8:P263),IF(O263="Breedte",1-SUM(P$8:P263)," "))))</f>
        <v xml:space="preserve"> </v>
      </c>
      <c r="Q264" s="57" t="str">
        <f t="shared" si="88"/>
        <v/>
      </c>
    </row>
    <row r="265" spans="1:17" ht="12" customHeight="1" x14ac:dyDescent="0.15">
      <c r="A265" s="5">
        <f t="shared" si="89"/>
        <v>0</v>
      </c>
      <c r="B265" s="5">
        <f t="shared" si="90"/>
        <v>0</v>
      </c>
      <c r="P265" s="3" t="str">
        <f>IF(O265="Plus",$K265,IF(O265="Basis",$K265-SUM(P$8:P264),IF(O265="Breedte",$K265-SUM(P$8:P264),IF(O264="Breedte",1-SUM(P$8:P264)," "))))</f>
        <v xml:space="preserve"> </v>
      </c>
      <c r="Q265" s="57" t="str">
        <f t="shared" ref="Q265:Q275" si="91">IF(L264="plus",CONCATENATE(E265,", "),IF(L264="basis",IF(E265=0,"",CONCATENATE(E265,", ")),CONCATENATE(Q264,IF(E265=0,"",CONCATENATE(E265,", ")))))</f>
        <v/>
      </c>
    </row>
    <row r="266" spans="1:17" ht="12" customHeight="1" x14ac:dyDescent="0.15">
      <c r="A266" s="5">
        <f t="shared" si="89"/>
        <v>0</v>
      </c>
      <c r="B266" s="5">
        <f t="shared" si="90"/>
        <v>0</v>
      </c>
      <c r="P266" s="3" t="str">
        <f>IF(O266="Plus",$K266,IF(O266="Basis",$K266-SUM(P$8:P265),IF(O266="Breedte",$K266-SUM(P$8:P265),IF(O265="Breedte",1-SUM(P$8:P265)," "))))</f>
        <v xml:space="preserve"> </v>
      </c>
      <c r="Q266" s="57" t="str">
        <f t="shared" si="91"/>
        <v/>
      </c>
    </row>
    <row r="267" spans="1:17" ht="12" customHeight="1" x14ac:dyDescent="0.15">
      <c r="A267" s="5">
        <f t="shared" si="89"/>
        <v>0</v>
      </c>
      <c r="B267" s="5">
        <f t="shared" si="90"/>
        <v>0</v>
      </c>
      <c r="P267" s="3" t="str">
        <f>IF(O267="Plus",$K267,IF(O267="Basis",$K267-SUM(P$8:P266),IF(O267="Breedte",$K267-SUM(P$8:P266),IF(O266="Breedte",1-SUM(P$8:P266)," "))))</f>
        <v xml:space="preserve"> </v>
      </c>
      <c r="Q267" s="57" t="str">
        <f t="shared" si="91"/>
        <v/>
      </c>
    </row>
    <row r="268" spans="1:17" ht="12" customHeight="1" x14ac:dyDescent="0.15">
      <c r="A268" s="5">
        <f>IF(I268="A",25,IF(I268="B",50,IF(I268="C",75,IF(I268="D",90,0))))</f>
        <v>0</v>
      </c>
      <c r="B268" s="5">
        <f t="shared" si="90"/>
        <v>0</v>
      </c>
      <c r="P268" s="3" t="str">
        <f>IF(O268="Plus",$K268,IF(O268="Basis",$K268-SUM(P$8:P267),IF(O268="Breedte",$K268-SUM(P$8:P267),IF(O267="Breedte",1-SUM(P$8:P267)," "))))</f>
        <v xml:space="preserve"> </v>
      </c>
      <c r="Q268" s="57" t="str">
        <f t="shared" si="91"/>
        <v/>
      </c>
    </row>
    <row r="269" spans="1:17" ht="12" customHeight="1" x14ac:dyDescent="0.15">
      <c r="A269" s="5">
        <f>IF(I269="A",25,IF(I269="B",50,IF(I269="C",75,IF(I269="D",90,0))))</f>
        <v>0</v>
      </c>
      <c r="B269" s="5">
        <f t="shared" si="90"/>
        <v>0</v>
      </c>
      <c r="P269" s="3" t="str">
        <f>IF(O269="Plus",$K269,IF(O269="Basis",$K269-SUM(P$8:P268),IF(O269="Breedte",$K269-SUM(P$8:P268),IF(O268="Breedte",1-SUM(P$8:P268)," "))))</f>
        <v xml:space="preserve"> </v>
      </c>
      <c r="Q269" s="57" t="str">
        <f t="shared" si="91"/>
        <v/>
      </c>
    </row>
    <row r="270" spans="1:17" ht="12" customHeight="1" x14ac:dyDescent="0.15">
      <c r="A270" s="5">
        <f>IF(I270="A",25,IF(I270="B",50,IF(I270="C",75,IF(I270="D",90,0))))</f>
        <v>0</v>
      </c>
      <c r="B270" s="5">
        <f t="shared" si="90"/>
        <v>0</v>
      </c>
      <c r="P270" s="3" t="str">
        <f>IF(O270="Plus",$K270,IF(O270="Basis",$K270-SUM(P$8:P269),IF(O270="Breedte",$K270-SUM(P$8:P269),IF(O269="Breedte",1-SUM(P$8:P269)," "))))</f>
        <v xml:space="preserve"> </v>
      </c>
      <c r="Q270" s="57" t="str">
        <f t="shared" si="91"/>
        <v/>
      </c>
    </row>
    <row r="271" spans="1:17" ht="12" customHeight="1" x14ac:dyDescent="0.15">
      <c r="A271" s="5">
        <f>IF(I271="A",25,IF(I271="B",50,IF(I271="C",75,IF(I271="D",90,0))))</f>
        <v>0</v>
      </c>
      <c r="B271" s="5">
        <f t="shared" si="90"/>
        <v>0</v>
      </c>
      <c r="P271" s="3" t="str">
        <f>IF(O271="Plus",$K271,IF(O271="Basis",$K271-SUM(P$8:P270),IF(O271="Breedte",$K271-SUM(P$8:P270),IF(O270="Breedte",1-SUM(P$8:P270)," "))))</f>
        <v xml:space="preserve"> </v>
      </c>
      <c r="Q271" s="57" t="str">
        <f t="shared" si="91"/>
        <v/>
      </c>
    </row>
    <row r="272" spans="1:17" ht="12" customHeight="1" x14ac:dyDescent="0.15">
      <c r="A272" s="5">
        <f>IF(I272="A",25,IF(I272="B",50,IF(I272="C",75,IF(I272="D",90,0))))</f>
        <v>0</v>
      </c>
      <c r="B272" s="5">
        <f t="shared" si="90"/>
        <v>0</v>
      </c>
      <c r="Q272" s="57" t="str">
        <f t="shared" si="91"/>
        <v/>
      </c>
    </row>
    <row r="273" spans="17:17" ht="12" customHeight="1" x14ac:dyDescent="0.15">
      <c r="Q273" s="57" t="str">
        <f t="shared" si="91"/>
        <v/>
      </c>
    </row>
    <row r="274" spans="17:17" ht="12" customHeight="1" x14ac:dyDescent="0.15">
      <c r="Q274" s="57" t="str">
        <f t="shared" si="91"/>
        <v/>
      </c>
    </row>
    <row r="275" spans="17:17" ht="12" customHeight="1" x14ac:dyDescent="0.15">
      <c r="Q275" s="57" t="str">
        <f t="shared" si="91"/>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169" priority="47" stopIfTrue="1" operator="lessThanOrEqual">
      <formula>0</formula>
    </cfRule>
  </conditionalFormatting>
  <conditionalFormatting sqref="AT18:AV22">
    <cfRule type="cellIs" dxfId="168" priority="48" stopIfTrue="1" operator="lessThanOrEqual">
      <formula>0</formula>
    </cfRule>
  </conditionalFormatting>
  <conditionalFormatting sqref="AW18:AZ22">
    <cfRule type="cellIs" dxfId="167" priority="49" stopIfTrue="1" operator="lessThanOrEqual">
      <formula>0</formula>
    </cfRule>
  </conditionalFormatting>
  <conditionalFormatting sqref="K8:K65533">
    <cfRule type="expression" dxfId="166" priority="50" stopIfTrue="1">
      <formula>OR($C8&lt;0,AND($C8=$Y8,$B8=$Y8))</formula>
    </cfRule>
    <cfRule type="expression" dxfId="165" priority="51" stopIfTrue="1">
      <formula>SUM($U8:$X8)&gt;0</formula>
    </cfRule>
    <cfRule type="expression" dxfId="164" priority="52" stopIfTrue="1">
      <formula>$D8=0</formula>
    </cfRule>
  </conditionalFormatting>
  <conditionalFormatting sqref="L8:M65533">
    <cfRule type="expression" dxfId="163" priority="53" stopIfTrue="1">
      <formula>SUM($U8:$X8)&gt;1</formula>
    </cfRule>
  </conditionalFormatting>
  <conditionalFormatting sqref="B8:B65536">
    <cfRule type="expression" dxfId="162" priority="57" stopIfTrue="1">
      <formula>$B8&gt;0</formula>
    </cfRule>
    <cfRule type="cellIs" dxfId="161" priority="58" stopIfTrue="1" operator="equal">
      <formula>0</formula>
    </cfRule>
  </conditionalFormatting>
  <conditionalFormatting sqref="K65535:K65536">
    <cfRule type="expression" dxfId="160" priority="59" stopIfTrue="1">
      <formula>OR($C65535&lt;0,AND($C65535=$Y65535,$B65535=$Y65535))</formula>
    </cfRule>
    <cfRule type="expression" dxfId="159" priority="60" stopIfTrue="1">
      <formula>SUM($U65535:$X65537)&gt;0</formula>
    </cfRule>
    <cfRule type="expression" dxfId="158" priority="61" stopIfTrue="1">
      <formula>$D65535=0</formula>
    </cfRule>
  </conditionalFormatting>
  <conditionalFormatting sqref="K65534">
    <cfRule type="expression" dxfId="157" priority="62" stopIfTrue="1">
      <formula>OR($C65534&lt;0,AND($C65534=$Y65534,$B65534=$Y65534))</formula>
    </cfRule>
    <cfRule type="expression" dxfId="156" priority="63" stopIfTrue="1">
      <formula>SUM($U65534:$X65536)&gt;0</formula>
    </cfRule>
    <cfRule type="expression" dxfId="155" priority="64" stopIfTrue="1">
      <formula>$D65534=0</formula>
    </cfRule>
  </conditionalFormatting>
  <conditionalFormatting sqref="L65535:M65536">
    <cfRule type="expression" dxfId="154" priority="65" stopIfTrue="1">
      <formula>OR($C65535&lt;0,AND($C65535=$Y65535,$B65535=$Y65535))</formula>
    </cfRule>
    <cfRule type="expression" dxfId="153" priority="66" stopIfTrue="1">
      <formula>SUM($U65535:$X65537)&gt;1</formula>
    </cfRule>
  </conditionalFormatting>
  <conditionalFormatting sqref="L65534:M65534">
    <cfRule type="expression" dxfId="152" priority="67" stopIfTrue="1">
      <formula>OR($C65534&lt;0,AND($C65534=$Y65534,$B65534=$Y65534))</formula>
    </cfRule>
    <cfRule type="expression" dxfId="151" priority="68" stopIfTrue="1">
      <formula>SUM($U65534:$X65536)&gt;1</formula>
    </cfRule>
  </conditionalFormatting>
  <conditionalFormatting sqref="N8:P65536">
    <cfRule type="expression" dxfId="150" priority="69" stopIfTrue="1">
      <formula>OR($O8="Plus",$O8="Basis",$O8="Breedte")</formula>
    </cfRule>
  </conditionalFormatting>
  <conditionalFormatting sqref="A8:A272">
    <cfRule type="expression" dxfId="149" priority="44" stopIfTrue="1">
      <formula>OR($C8&lt;-50,AND($C8=$AJ8,$A8=$AJ8))</formula>
    </cfRule>
    <cfRule type="expression" dxfId="148" priority="45" stopIfTrue="1">
      <formula>$A8&gt;0</formula>
    </cfRule>
    <cfRule type="cellIs" dxfId="147" priority="46" stopIfTrue="1" operator="equal">
      <formula>0</formula>
    </cfRule>
  </conditionalFormatting>
  <conditionalFormatting sqref="C8:C65536 G8:H65536">
    <cfRule type="expression" dxfId="146" priority="56" stopIfTrue="1">
      <formula>$B8&gt;0</formula>
    </cfRule>
  </conditionalFormatting>
  <conditionalFormatting sqref="I8:J65536">
    <cfRule type="expression" dxfId="145" priority="55" stopIfTrue="1">
      <formula>$A8&gt;0</formula>
    </cfRule>
  </conditionalFormatting>
  <conditionalFormatting sqref="AR25">
    <cfRule type="cellIs" dxfId="144" priority="42" operator="equal">
      <formula>0</formula>
    </cfRule>
  </conditionalFormatting>
  <conditionalFormatting sqref="AR27">
    <cfRule type="cellIs" dxfId="143" priority="41" operator="equal">
      <formula>0</formula>
    </cfRule>
  </conditionalFormatting>
  <conditionalFormatting sqref="AR29">
    <cfRule type="cellIs" dxfId="142" priority="40" operator="equal">
      <formula>0</formula>
    </cfRule>
  </conditionalFormatting>
  <conditionalFormatting sqref="AQ26">
    <cfRule type="containsErrors" dxfId="141" priority="70">
      <formula>ISERROR(AQ26)</formula>
    </cfRule>
  </conditionalFormatting>
  <conditionalFormatting sqref="AQ28">
    <cfRule type="containsErrors" dxfId="140" priority="39">
      <formula>ISERROR(AQ28)</formula>
    </cfRule>
  </conditionalFormatting>
  <conditionalFormatting sqref="AQ30">
    <cfRule type="containsErrors" dxfId="139" priority="38">
      <formula>ISERROR(AQ30)</formula>
    </cfRule>
  </conditionalFormatting>
  <conditionalFormatting sqref="AR25">
    <cfRule type="cellIs" dxfId="138" priority="37" operator="equal">
      <formula>0</formula>
    </cfRule>
  </conditionalFormatting>
  <conditionalFormatting sqref="AR27">
    <cfRule type="cellIs" dxfId="137" priority="36" operator="equal">
      <formula>0</formula>
    </cfRule>
  </conditionalFormatting>
  <conditionalFormatting sqref="AR29">
    <cfRule type="cellIs" dxfId="136" priority="35" operator="equal">
      <formula>0</formula>
    </cfRule>
  </conditionalFormatting>
  <conditionalFormatting sqref="AQ26">
    <cfRule type="containsErrors" dxfId="135" priority="34">
      <formula>ISERROR(AQ26)</formula>
    </cfRule>
  </conditionalFormatting>
  <conditionalFormatting sqref="AQ28">
    <cfRule type="containsErrors" dxfId="134" priority="33">
      <formula>ISERROR(AQ28)</formula>
    </cfRule>
  </conditionalFormatting>
  <conditionalFormatting sqref="AQ30">
    <cfRule type="containsErrors" dxfId="133" priority="32">
      <formula>ISERROR(AQ30)</formula>
    </cfRule>
  </conditionalFormatting>
  <conditionalFormatting sqref="AR25">
    <cfRule type="cellIs" dxfId="132" priority="31" operator="equal">
      <formula>0</formula>
    </cfRule>
  </conditionalFormatting>
  <conditionalFormatting sqref="AR27">
    <cfRule type="cellIs" dxfId="131" priority="30" operator="equal">
      <formula>0</formula>
    </cfRule>
  </conditionalFormatting>
  <conditionalFormatting sqref="AR29">
    <cfRule type="cellIs" dxfId="130" priority="29" operator="equal">
      <formula>0</formula>
    </cfRule>
  </conditionalFormatting>
  <conditionalFormatting sqref="AQ26">
    <cfRule type="containsErrors" dxfId="129" priority="28">
      <formula>ISERROR(AQ26)</formula>
    </cfRule>
  </conditionalFormatting>
  <conditionalFormatting sqref="AQ28">
    <cfRule type="containsErrors" dxfId="128" priority="27">
      <formula>ISERROR(AQ28)</formula>
    </cfRule>
  </conditionalFormatting>
  <conditionalFormatting sqref="AQ30">
    <cfRule type="containsErrors" dxfId="127" priority="26">
      <formula>ISERROR(AQ30)</formula>
    </cfRule>
  </conditionalFormatting>
  <conditionalFormatting sqref="AR25">
    <cfRule type="cellIs" dxfId="126" priority="25" operator="equal">
      <formula>0</formula>
    </cfRule>
  </conditionalFormatting>
  <conditionalFormatting sqref="AR27">
    <cfRule type="cellIs" dxfId="125" priority="24" operator="equal">
      <formula>0</formula>
    </cfRule>
  </conditionalFormatting>
  <conditionalFormatting sqref="AR29">
    <cfRule type="cellIs" dxfId="124" priority="23" operator="equal">
      <formula>0</formula>
    </cfRule>
  </conditionalFormatting>
  <conditionalFormatting sqref="AQ26">
    <cfRule type="containsErrors" dxfId="123" priority="22">
      <formula>ISERROR(AQ26)</formula>
    </cfRule>
  </conditionalFormatting>
  <conditionalFormatting sqref="AQ28">
    <cfRule type="containsErrors" dxfId="122" priority="21">
      <formula>ISERROR(AQ28)</formula>
    </cfRule>
  </conditionalFormatting>
  <conditionalFormatting sqref="AQ30">
    <cfRule type="containsErrors" dxfId="121" priority="20">
      <formula>ISERROR(AQ30)</formula>
    </cfRule>
  </conditionalFormatting>
  <conditionalFormatting sqref="AR25">
    <cfRule type="cellIs" dxfId="120" priority="19" operator="equal">
      <formula>0</formula>
    </cfRule>
  </conditionalFormatting>
  <conditionalFormatting sqref="AR27">
    <cfRule type="cellIs" dxfId="119" priority="18" operator="equal">
      <formula>0</formula>
    </cfRule>
  </conditionalFormatting>
  <conditionalFormatting sqref="AR29">
    <cfRule type="cellIs" dxfId="118" priority="17" operator="equal">
      <formula>0</formula>
    </cfRule>
  </conditionalFormatting>
  <conditionalFormatting sqref="AQ26">
    <cfRule type="containsErrors" dxfId="117" priority="16">
      <formula>ISERROR(AQ26)</formula>
    </cfRule>
  </conditionalFormatting>
  <conditionalFormatting sqref="AQ28">
    <cfRule type="containsErrors" dxfId="116" priority="15">
      <formula>ISERROR(AQ28)</formula>
    </cfRule>
  </conditionalFormatting>
  <conditionalFormatting sqref="AQ30">
    <cfRule type="containsErrors" dxfId="115" priority="14">
      <formula>ISERROR(AQ30)</formula>
    </cfRule>
  </conditionalFormatting>
  <conditionalFormatting sqref="AR25">
    <cfRule type="cellIs" dxfId="114" priority="13" operator="equal">
      <formula>0</formula>
    </cfRule>
  </conditionalFormatting>
  <conditionalFormatting sqref="AR27">
    <cfRule type="cellIs" dxfId="113" priority="12" operator="equal">
      <formula>0</formula>
    </cfRule>
  </conditionalFormatting>
  <conditionalFormatting sqref="AR29">
    <cfRule type="cellIs" dxfId="112" priority="11" operator="equal">
      <formula>0</formula>
    </cfRule>
  </conditionalFormatting>
  <conditionalFormatting sqref="AQ26">
    <cfRule type="containsErrors" dxfId="111" priority="10">
      <formula>ISERROR(AQ26)</formula>
    </cfRule>
  </conditionalFormatting>
  <conditionalFormatting sqref="AQ28">
    <cfRule type="containsErrors" dxfId="110" priority="9">
      <formula>ISERROR(AQ28)</formula>
    </cfRule>
  </conditionalFormatting>
  <conditionalFormatting sqref="AQ30">
    <cfRule type="containsErrors" dxfId="109" priority="8">
      <formula>ISERROR(AQ30)</formula>
    </cfRule>
  </conditionalFormatting>
  <conditionalFormatting sqref="F8:F201">
    <cfRule type="expression" dxfId="108" priority="54">
      <formula>$D8=0</formula>
    </cfRule>
  </conditionalFormatting>
  <conditionalFormatting sqref="AT10:AV15 AZ15:BB15">
    <cfRule type="cellIs" dxfId="107" priority="7" stopIfTrue="1" operator="lessThanOrEqual">
      <formula>0</formula>
    </cfRule>
  </conditionalFormatting>
  <conditionalFormatting sqref="AT18:AV22 AT26:AV30">
    <cfRule type="cellIs" dxfId="106" priority="6" stopIfTrue="1" operator="lessThanOrEqual">
      <formula>0</formula>
    </cfRule>
  </conditionalFormatting>
  <conditionalFormatting sqref="AY26:BB30 AY18:BB22">
    <cfRule type="cellIs" dxfId="105" priority="5" stopIfTrue="1" operator="lessThanOrEqual">
      <formula>0</formula>
    </cfRule>
  </conditionalFormatting>
  <conditionalFormatting sqref="AR32 AR34 AR36">
    <cfRule type="cellIs" dxfId="104" priority="4" operator="equal">
      <formula>0</formula>
    </cfRule>
  </conditionalFormatting>
  <conditionalFormatting sqref="AQ33 AQ35 AQ37">
    <cfRule type="containsErrors" dxfId="103" priority="3">
      <formula>ISERROR(AQ33)</formula>
    </cfRule>
  </conditionalFormatting>
  <conditionalFormatting sqref="A8:P65536">
    <cfRule type="expression" dxfId="102" priority="43" stopIfTrue="1">
      <formula>OR($C8&lt;-10,AND($C8=$Y8,$B8=$Y8))</formula>
    </cfRule>
  </conditionalFormatting>
  <conditionalFormatting sqref="AW15:AY15">
    <cfRule type="cellIs" dxfId="101" priority="2" stopIfTrue="1" operator="lessThanOrEqual">
      <formula>0</formula>
    </cfRule>
  </conditionalFormatting>
  <conditionalFormatting sqref="AW15:AY15">
    <cfRule type="cellIs" dxfId="10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75"/>
  <sheetViews>
    <sheetView tabSelected="1" zoomScaleNormal="100" workbookViewId="0">
      <pane xSplit="5" ySplit="7" topLeftCell="F8" activePane="bottomRight" state="frozen"/>
      <selection pane="topRight" activeCell="F1" sqref="F1"/>
      <selection pane="bottomLeft" activeCell="A8" sqref="A8"/>
      <selection pane="bottomRight" activeCell="O8" sqref="O8"/>
    </sheetView>
  </sheetViews>
  <sheetFormatPr defaultRowHeight="12" customHeight="1" x14ac:dyDescent="0.15"/>
  <cols>
    <col min="1" max="1" width="0" hidden="1" customWidth="1"/>
    <col min="2" max="2" width="10.7109375" style="5" bestFit="1" customWidth="1"/>
    <col min="3" max="3" width="8" style="14" customWidth="1"/>
    <col min="4" max="4" width="8" style="10" customWidth="1"/>
    <col min="5" max="5" width="20.7109375" style="10" customWidth="1"/>
    <col min="6" max="6" width="8.7109375" style="148" customWidth="1"/>
    <col min="7" max="7" width="8" style="15" customWidth="1"/>
    <col min="8" max="8" width="8" style="4" customWidth="1"/>
    <col min="9" max="9" width="8" style="40" hidden="1" customWidth="1"/>
    <col min="10" max="10" width="8" style="43" hidden="1" customWidth="1"/>
    <col min="11" max="11" width="8" style="1" hidden="1" customWidth="1"/>
    <col min="12" max="12" width="12.5703125" style="9" customWidth="1"/>
    <col min="13" max="13" width="8" style="2" customWidth="1"/>
    <col min="14" max="14" width="8" style="1" hidden="1" customWidth="1"/>
    <col min="15" max="15" width="14" style="11" customWidth="1"/>
    <col min="16" max="16" width="8" style="3" customWidth="1"/>
    <col min="17" max="17" width="3.7109375" style="57" customWidth="1"/>
    <col min="18" max="18" width="9.140625" style="57" hidden="1" customWidth="1"/>
    <col min="19" max="38" width="9.140625" style="12" hidden="1" customWidth="1"/>
    <col min="39" max="39" width="9" style="12" hidden="1" customWidth="1"/>
    <col min="40" max="41" width="9.140625" style="12" hidden="1" customWidth="1"/>
    <col min="42" max="42" width="9.140625" hidden="1" customWidth="1"/>
    <col min="43" max="43" width="8.85546875" customWidth="1"/>
    <col min="44" max="44" width="8" customWidth="1"/>
    <col min="45" max="45" width="8.28515625" customWidth="1"/>
    <col min="46" max="46" width="6.85546875" customWidth="1"/>
    <col min="47" max="47" width="7.42578125" customWidth="1"/>
    <col min="48" max="48" width="7.7109375" customWidth="1"/>
    <col min="49" max="49" width="7.85546875" customWidth="1"/>
    <col min="50" max="50" width="6.85546875" customWidth="1"/>
    <col min="52" max="52" width="7.140625" customWidth="1"/>
    <col min="53" max="53" width="7.5703125" customWidth="1"/>
    <col min="54" max="54" width="8.42578125" customWidth="1"/>
    <col min="55" max="55" width="1.5703125" customWidth="1"/>
  </cols>
  <sheetData>
    <row r="1" spans="1:54" ht="18" customHeight="1" x14ac:dyDescent="0.2">
      <c r="B1" s="8" t="s">
        <v>2</v>
      </c>
      <c r="C1" s="265" t="s">
        <v>66</v>
      </c>
      <c r="D1" s="266"/>
      <c r="E1" s="266"/>
      <c r="F1" s="266"/>
      <c r="G1" s="266"/>
      <c r="H1" s="266"/>
      <c r="I1" s="266"/>
      <c r="J1" s="266"/>
      <c r="K1" s="266"/>
      <c r="L1" s="266"/>
      <c r="M1" s="266"/>
      <c r="N1" s="267"/>
      <c r="O1" s="16"/>
      <c r="P1" s="7"/>
      <c r="Q1" s="57" t="s">
        <v>21</v>
      </c>
    </row>
    <row r="2" spans="1:54" ht="18" customHeight="1" x14ac:dyDescent="0.2">
      <c r="B2" s="8" t="s">
        <v>3</v>
      </c>
      <c r="C2" s="265" t="s">
        <v>38</v>
      </c>
      <c r="D2" s="266"/>
      <c r="E2" s="266"/>
      <c r="F2" s="266"/>
      <c r="G2" s="266"/>
      <c r="H2" s="266"/>
      <c r="I2" s="266"/>
      <c r="J2" s="266"/>
      <c r="K2" s="266"/>
      <c r="L2" s="266"/>
      <c r="M2" s="266"/>
      <c r="N2" s="267"/>
      <c r="O2" s="16"/>
      <c r="P2" s="7"/>
    </row>
    <row r="3" spans="1:54" ht="12" customHeight="1" x14ac:dyDescent="0.15">
      <c r="B3" s="8"/>
      <c r="C3" s="13"/>
      <c r="D3" s="13"/>
      <c r="E3" s="13"/>
      <c r="F3" s="13"/>
      <c r="G3" s="16"/>
      <c r="H3" s="7"/>
      <c r="I3" s="41"/>
      <c r="J3" s="42"/>
      <c r="K3" s="7"/>
      <c r="L3" s="6"/>
      <c r="M3" s="7"/>
      <c r="N3" s="17"/>
      <c r="O3" s="16"/>
      <c r="P3" s="7"/>
      <c r="U3" s="12">
        <f>COUNTIF(G:G,"I")</f>
        <v>1</v>
      </c>
      <c r="V3" s="12">
        <f>COUNTIF(L:L,"Plus")</f>
        <v>0</v>
      </c>
      <c r="W3" s="12">
        <f>COUNTIF(O:O,"Plus")</f>
        <v>0</v>
      </c>
      <c r="AF3" s="12">
        <f>COUNTIF(I:I,"A")</f>
        <v>1</v>
      </c>
      <c r="AG3" s="12">
        <f>COUNTIF(L:L,"Plus")</f>
        <v>0</v>
      </c>
      <c r="AH3" s="12">
        <f>COUNTIF(O:O,"Plus")</f>
        <v>0</v>
      </c>
    </row>
    <row r="4" spans="1:54" ht="12" customHeight="1" x14ac:dyDescent="0.15">
      <c r="B4" s="8" t="s">
        <v>4</v>
      </c>
      <c r="C4" s="16">
        <f>SUM(D:D)</f>
        <v>0</v>
      </c>
      <c r="D4" s="13"/>
      <c r="E4" s="13"/>
      <c r="F4" s="13"/>
      <c r="G4" s="16"/>
      <c r="H4" s="7"/>
      <c r="I4" s="41"/>
      <c r="J4" s="42"/>
      <c r="K4" s="7"/>
      <c r="L4" s="6"/>
      <c r="M4" s="7"/>
      <c r="N4" s="7"/>
      <c r="O4" s="16"/>
      <c r="P4" s="7"/>
      <c r="U4" s="12">
        <f>COUNTIF(G:G,"III")</f>
        <v>1</v>
      </c>
      <c r="V4" s="12">
        <f>COUNTIF(L:L,"Basis")</f>
        <v>0</v>
      </c>
      <c r="W4" s="12">
        <f>COUNTIF(O:O,"Basis")</f>
        <v>0</v>
      </c>
      <c r="AF4" s="12">
        <f>COUNTIF(I:I,"C")</f>
        <v>1</v>
      </c>
      <c r="AG4" s="12">
        <f>COUNTIF(L:L,"Basis")</f>
        <v>0</v>
      </c>
      <c r="AH4" s="12">
        <f>COUNTIF(O:O,"Basis")</f>
        <v>0</v>
      </c>
    </row>
    <row r="5" spans="1:54" ht="12" customHeight="1" x14ac:dyDescent="0.15">
      <c r="B5" s="8" t="s">
        <v>5</v>
      </c>
      <c r="C5" s="67">
        <v>90</v>
      </c>
      <c r="D5" s="13"/>
      <c r="E5" s="13"/>
      <c r="F5" s="13"/>
      <c r="G5" s="16"/>
      <c r="H5" s="7"/>
      <c r="I5" s="41"/>
      <c r="J5" s="42"/>
      <c r="K5" s="7"/>
      <c r="L5" s="6"/>
      <c r="M5" s="7"/>
      <c r="N5" s="7"/>
      <c r="O5" s="16"/>
      <c r="P5" s="7"/>
      <c r="U5" s="12">
        <f>COUNTIF(G:G,"V")</f>
        <v>2</v>
      </c>
      <c r="V5" s="12">
        <f>COUNTIF(L:L,"Breedte")</f>
        <v>0</v>
      </c>
      <c r="W5" s="12">
        <f>COUNTIF(O:O,"Breedte")</f>
        <v>0</v>
      </c>
      <c r="AF5" s="12">
        <f>COUNTIF(I:I,"D")</f>
        <v>1</v>
      </c>
      <c r="AG5" s="12">
        <f>COUNTIF(L:L,"Breedte")</f>
        <v>0</v>
      </c>
      <c r="AH5" s="12">
        <f>COUNTIF(O:O,"Breedte")</f>
        <v>0</v>
      </c>
    </row>
    <row r="6" spans="1:54" ht="12" customHeight="1" x14ac:dyDescent="0.15">
      <c r="B6" s="8"/>
      <c r="C6" s="13"/>
      <c r="D6" s="13"/>
      <c r="E6" s="13"/>
      <c r="F6" s="13"/>
      <c r="G6" s="16"/>
      <c r="H6" s="7"/>
      <c r="I6" s="41"/>
      <c r="J6" s="42"/>
      <c r="K6" s="7"/>
      <c r="L6" s="6"/>
      <c r="M6" s="7"/>
      <c r="N6" s="7"/>
      <c r="O6" s="16"/>
      <c r="P6" s="7"/>
      <c r="U6" s="12">
        <f>MIN(Y:Y)</f>
        <v>1</v>
      </c>
      <c r="V6" s="12">
        <f>MIN(Z:Z)</f>
        <v>1</v>
      </c>
      <c r="W6" s="12">
        <f>MIN(AA:AA)</f>
        <v>1</v>
      </c>
      <c r="X6" s="12">
        <f>MIN(AB:AB)</f>
        <v>1</v>
      </c>
      <c r="AF6" s="12">
        <f>MIN(AJ:AJ)</f>
        <v>1</v>
      </c>
      <c r="AG6" s="12">
        <f>MIN(AK:AK)</f>
        <v>1</v>
      </c>
      <c r="AH6" s="12">
        <f>MIN(AL:AL)</f>
        <v>1</v>
      </c>
      <c r="AI6" s="12">
        <f>MIN(AM:AM)</f>
        <v>1</v>
      </c>
    </row>
    <row r="7" spans="1:54" ht="21.75" thickBot="1" x14ac:dyDescent="0.2">
      <c r="A7" s="23"/>
      <c r="B7" s="23" t="s">
        <v>0</v>
      </c>
      <c r="C7" s="24" t="s">
        <v>10</v>
      </c>
      <c r="D7" s="24" t="s">
        <v>1</v>
      </c>
      <c r="E7" s="24" t="s">
        <v>39</v>
      </c>
      <c r="F7" s="24"/>
      <c r="G7" s="24" t="s">
        <v>30</v>
      </c>
      <c r="H7" s="25" t="s">
        <v>11</v>
      </c>
      <c r="I7" s="24" t="s">
        <v>31</v>
      </c>
      <c r="J7" s="25" t="s">
        <v>11</v>
      </c>
      <c r="K7" s="25" t="s">
        <v>12</v>
      </c>
      <c r="L7" s="23" t="s">
        <v>13</v>
      </c>
      <c r="M7" s="25" t="s">
        <v>14</v>
      </c>
      <c r="N7" s="25" t="s">
        <v>15</v>
      </c>
      <c r="O7" s="24" t="s">
        <v>32</v>
      </c>
      <c r="P7" s="25" t="s">
        <v>16</v>
      </c>
      <c r="Y7" s="12">
        <v>1</v>
      </c>
      <c r="Z7" s="12">
        <v>1</v>
      </c>
      <c r="AA7" s="12">
        <v>1</v>
      </c>
      <c r="AB7" s="12">
        <v>1</v>
      </c>
      <c r="AJ7" s="12">
        <v>1</v>
      </c>
      <c r="AK7" s="12">
        <v>1</v>
      </c>
      <c r="AL7" s="12">
        <v>1</v>
      </c>
      <c r="AM7" s="12">
        <v>1</v>
      </c>
      <c r="AQ7" s="83" t="s">
        <v>75</v>
      </c>
    </row>
    <row r="8" spans="1:54" ht="12" customHeight="1" thickTop="1" x14ac:dyDescent="0.15">
      <c r="A8" s="5">
        <f t="shared" ref="A8:A71" si="0">IF(I8="A",25,IF(I8="B",25,IF(I8="C",25,IF(I8="D",15,IF(I8="E",10,0)))))</f>
        <v>0</v>
      </c>
      <c r="B8" s="5">
        <f t="shared" ref="B8:B71" si="1">IF(G8="I",20,IF(G8="II",20,IF(G8="III",20,IF(G8="IV",20,IF(G8="V",20,0)))))</f>
        <v>0</v>
      </c>
      <c r="C8" s="14">
        <f>C5</f>
        <v>90</v>
      </c>
      <c r="F8" s="258">
        <f>VLOOKUP(C8,Blad1!$A:$I,9,0)</f>
        <v>230</v>
      </c>
      <c r="G8" s="65" t="str">
        <f>IF(C8=70,"I",IF(C8=60,"II",IF(C8=49,"III",IF(C8=42,"IV",IF(C8=-10,"V","")))))</f>
        <v/>
      </c>
      <c r="H8" s="4" t="str">
        <f>IF(G8="I",$K8,IF(G8="II",$K8-SUM(H7:H$8),IF(G8="III",$K8-SUM(H7:H$8),IF(G8="IV",$K8-SUM(H7:H$8),IF(G8="V",1-SUM(H7:H$8)," ")))))</f>
        <v xml:space="preserve"> </v>
      </c>
      <c r="I8" s="66" t="str">
        <f>IF(C8=65,"A",IF(C8=55,"B",IF(C8=44,"C",IF(C8=35,"D",IF(C8=-10,"E","")))))</f>
        <v/>
      </c>
      <c r="J8" s="43" t="str">
        <f>IF(I8="A",$K8,IF(I8="B",$K8-SUM(J7:J$8),IF(I8="C",$K8-SUM(J7:J$8),IF(I8="D",$K8-SUM(J7:J$8),IF(I8="E",1-SUM(J7:J$8)," ")))))</f>
        <v xml:space="preserve"> </v>
      </c>
      <c r="K8" s="1">
        <f>IF(C$4=0,0,(SUM(D$8:D8)/C$4))</f>
        <v>0</v>
      </c>
      <c r="L8" s="9" t="str">
        <f t="shared" ref="L8:L71" si="2">IF(U8=2,"Plus",IF(W8=2,"Basis",IF(X8=2,"Breedte"," ")))</f>
        <v xml:space="preserve"> </v>
      </c>
      <c r="M8" s="2" t="str">
        <f>IF(U8=2,K8,IF(W8=2,K8-SUM(M7:M$8),IF(X8=2,K8-SUM(M7:M$8),IF(X7=2,1-SUM(M7:M$8)," "))))</f>
        <v xml:space="preserve"> </v>
      </c>
      <c r="N8" s="1" t="str">
        <f t="shared" ref="N8:N71" si="3">IF(OR(O8="Plus",O8="Basis",O8="Breedte"),K8," ")</f>
        <v xml:space="preserve"> </v>
      </c>
      <c r="P8" s="3" t="str">
        <f>IF(O8="Plus",$K8,IF(O8="Basis",$K8-SUM(P7:P$8),IF(O8="Breedte",$K8-SUM(P7:P$8),IF(O7="Breedte",1-SUM(P7:P$8)," "))))</f>
        <v xml:space="preserve"> </v>
      </c>
      <c r="Q8" s="57" t="str">
        <f>CONCATENATE(IF(E8=0,"",CONCATENATE(E8,"; ")))</f>
        <v/>
      </c>
      <c r="R8" s="93">
        <f>F8</f>
        <v>230</v>
      </c>
      <c r="S8" s="12">
        <f t="shared" ref="S8:S71" si="4">C8</f>
        <v>90</v>
      </c>
      <c r="T8" s="18">
        <f t="shared" ref="T8:T71" si="5">K8</f>
        <v>0</v>
      </c>
      <c r="U8" s="12">
        <f>IF(C$4=0,0,IF(SUM(U$7:U7)=2,0,IF(Y8=U$6,IF(Y8=Y9,IF((Y7-Y8)&lt;=(Y10-Y9),2,0),IF(Y8=Y7,IF((Y6-Y7)&gt;(Y9-Y8),2,0),2)),0)))</f>
        <v>0</v>
      </c>
      <c r="V8" s="12">
        <f>IF(C$4=0,0,IF(SUM(V$7:V7)=1,0,IF(Z8=V$6,IF(Z8=Z9,IF((Z7-Z8)&lt;=(Z10-Z9),1,0),IF(Z8=Z7,IF((Z6-Z7)&gt;(Z9-Z8),1,0),1)),0)))</f>
        <v>0</v>
      </c>
      <c r="W8" s="12">
        <f>IF(C$4=0,0,IF(SUM(W$7:W7)=2,0,IF(AA8=W$6,IF(AA8=AA9,IF((AA7-AA8)&lt;=(AA10-AA9),2,0),IF(AA8=AA7,IF((AA6-AA7)&gt;(AA9-AA8),2,0),2)),0)))</f>
        <v>0</v>
      </c>
      <c r="X8" s="12">
        <f>IF(C$4=0,0,IF(SUM(X$7:X7)=2,0,IF(AB8=X$6,IF(AB8=AB9,IF((AB7-AB8)&lt;=(AB10-AB9),2,0),IF(AB8=AB7,IF((AB6-AB7)&gt;(AB9-AB8),2,0),2)),0)))</f>
        <v>0</v>
      </c>
      <c r="Y8" s="12">
        <f t="shared" ref="Y8:Y71" si="6">IF(D8=0,1,ABS(K8-0.2))</f>
        <v>1</v>
      </c>
      <c r="Z8" s="12">
        <f t="shared" ref="Z8:Z71" si="7">IF(D8=0,1,ABS(K8-0.5))</f>
        <v>1</v>
      </c>
      <c r="AA8" s="12">
        <f t="shared" ref="AA8:AA71" si="8">IF(D8=0,1,ABS(K8-0.8))</f>
        <v>1</v>
      </c>
      <c r="AB8" s="12">
        <f t="shared" ref="AB8:AB71" si="9">IF(D8=0,1,ABS(K8-1))</f>
        <v>1</v>
      </c>
      <c r="AD8" s="12">
        <f t="shared" ref="AD8:AD71" si="10">S8</f>
        <v>90</v>
      </c>
      <c r="AE8" s="18">
        <f t="shared" ref="AE8:AE71" si="11">K8</f>
        <v>0</v>
      </c>
      <c r="AF8" s="12">
        <f>IF(C$4=0,0,IF(SUM(AF$7:AF7)=2,0,IF(AJ8=AF$6,IF(AJ8=AJ9,IF((AJ7-AJ8)&lt;=(AJ10-AJ9),2,0),IF(AJ8=AJ7,IF((AJ6-AJ7)&gt;(AJ9-AJ8),2,0),2)),0)))</f>
        <v>0</v>
      </c>
      <c r="AG8" s="12">
        <f>IF(C$4=0,0,IF(SUM(AG$7:AG7)=1,0,IF(AK8=AG$6,IF(AK8=AK9,IF((AK7-AK8)&lt;=(AK10-AK9),1,0),IF(AK8=AK7,IF((AK6-AK7)&gt;(AK9-AK8),1,0),1)),0)))</f>
        <v>0</v>
      </c>
      <c r="AH8" s="12">
        <f>IF(C$4=0,0,IF(SUM(AH$7:AH7)=2,0,IF(AL8=AH$6,IF(AL8=AL9,IF((AL7-AL8)&lt;=(AL10-AL9),2,0),IF(AL8=AL7,IF((AL6-AL7)&gt;(AL9-AL8),2,0),2)),0)))</f>
        <v>0</v>
      </c>
      <c r="AI8" s="12">
        <f>IF(S$4=0,0,IF(SUM(AI$7:AI7)=2,0,IF(AM8=AI$6,IF(AM8=AM9,IF((AM7-AM8)&lt;=(AM10-AM9),2,0),IF(AM8=AM7,IF((AM6-AM7)&gt;(AM9-AM8),2,0),2)),0)))</f>
        <v>0</v>
      </c>
      <c r="AJ8" s="12">
        <f t="shared" ref="AJ8:AJ71" si="12">IF(AE8=0,1,ABS(AH8-0.25))</f>
        <v>1</v>
      </c>
      <c r="AK8" s="12">
        <f t="shared" ref="AK8:AK71" si="13">IF(T8=0,1,ABS(W8-0.5))</f>
        <v>1</v>
      </c>
      <c r="AL8" s="12">
        <f t="shared" ref="AL8:AL71" si="14">IF(T8=0,1,ABS(W8-0.75))</f>
        <v>1</v>
      </c>
      <c r="AM8" s="12">
        <f t="shared" ref="AM8:AM71" si="15">IF(T8=0,1,ABS(W8-0.9))</f>
        <v>1</v>
      </c>
      <c r="AQ8" s="27" t="s">
        <v>6</v>
      </c>
      <c r="AR8" s="28"/>
      <c r="AS8" s="28" t="s">
        <v>7</v>
      </c>
      <c r="AT8" s="28"/>
      <c r="AU8" s="28"/>
      <c r="AV8" s="29"/>
    </row>
    <row r="9" spans="1:54" ht="12" customHeight="1" x14ac:dyDescent="0.15">
      <c r="A9" s="5">
        <f t="shared" si="0"/>
        <v>0</v>
      </c>
      <c r="B9" s="5">
        <f t="shared" si="1"/>
        <v>0</v>
      </c>
      <c r="C9" s="14">
        <f t="shared" ref="C9:C72" si="16">C8-1</f>
        <v>89</v>
      </c>
      <c r="E9" s="56"/>
      <c r="F9" s="258">
        <f>VLOOKUP(C9,Blad1!$A:$I,9,0)</f>
        <v>230</v>
      </c>
      <c r="G9" s="65" t="str">
        <f t="shared" ref="G9:G72" si="17">IF(C9=70,"I",IF(C9=60,"II",IF(C9=49,"III",IF(C9=42,"IV",IF(C9=-10,"V","")))))</f>
        <v/>
      </c>
      <c r="H9" s="4" t="str">
        <f>IF(G9="I",$K9,IF(G9="II",$K9-SUM(H8:H$8),IF(G9="III",$K9-SUM(H8:H$8),IF(G9="IV",$K9-SUM(H8:H$8),IF(G9="V",1-SUM(H8:H$8)," ")))))</f>
        <v xml:space="preserve"> </v>
      </c>
      <c r="I9" s="66" t="str">
        <f t="shared" ref="I9:I72" si="18">IF(C9=65,"A",IF(C9=55,"B",IF(C9=44,"C",IF(C9=35,"D",IF(C9=-10,"E","")))))</f>
        <v/>
      </c>
      <c r="J9" s="43" t="str">
        <f>IF(I9="A",$K9,IF(I9="B",$K9-SUM(J8:J$8),IF(I9="C",$K9-SUM(J8:J$8),IF(I9="D",$K9-SUM(J8:J$8),IF(I9="E",1-SUM(J8:J$8)," ")))))</f>
        <v xml:space="preserve"> </v>
      </c>
      <c r="K9" s="1">
        <f>IF(C$4=0,0,(SUM(D$8:D9)/C$4))</f>
        <v>0</v>
      </c>
      <c r="L9" s="9" t="str">
        <f t="shared" si="2"/>
        <v xml:space="preserve"> </v>
      </c>
      <c r="M9" s="2" t="str">
        <f>IF(U9=2,K9,IF(W9=2,K9-SUM(M8:M$8),IF(X9=2,K9-SUM(M8:M$8),IF(X8=2,1-SUM(M8:M$8)," "))))</f>
        <v xml:space="preserve"> </v>
      </c>
      <c r="N9" s="1" t="str">
        <f t="shared" si="3"/>
        <v xml:space="preserve"> </v>
      </c>
      <c r="P9" s="3" t="str">
        <f>IF(O9="Plus",$K9,IF(O9="Basis",$K9-SUM(P8:P$8),IF(O9="Breedte",$K9-SUM(P8:P$8),IF(O8="Breedte",1-SUM(P8:P$8)," "))))</f>
        <v xml:space="preserve"> </v>
      </c>
      <c r="Q9" s="57" t="str">
        <f>IF(L8="plus",IF(E9=0,"",CONCATENATE(E9,", ")),IF(L8="basis",IF(E9=0,"",CONCATENATE(E9,", ")),CONCATENATE(Q8,IF(E9=0,"",CONCATENATE(E9,", ")))))</f>
        <v/>
      </c>
      <c r="R9" s="93">
        <f t="shared" ref="R9:R72" si="19">F9</f>
        <v>230</v>
      </c>
      <c r="S9" s="12">
        <f t="shared" si="4"/>
        <v>89</v>
      </c>
      <c r="T9" s="18">
        <f t="shared" si="5"/>
        <v>0</v>
      </c>
      <c r="U9" s="12">
        <f>IF(C$4=0,0,IF(SUM(U$7:U8)=2,0,IF(Y9=U$6,IF(Y9=Y10,IF((Y8-Y9)&lt;=(Y11-Y10),2,0),IF(Y9=Y8,IF((Y7-Y8)&gt;(Y10-Y9),2,0),2)),0)))</f>
        <v>0</v>
      </c>
      <c r="V9" s="12">
        <f>IF(C$4=0,0,IF(SUM(V$7:V8)=1,0,IF(Z9=V$6,IF(Z9=Z10,IF((Z8-Z9)&lt;=(Z11-Z10),1,0),IF(Z9=Z8,IF((Z7-Z8)&gt;(Z10-Z9),1,0),1)),0)))</f>
        <v>0</v>
      </c>
      <c r="W9" s="12">
        <f>IF(C$4=0,0,IF(SUM(W$7:W8)=2,0,IF(AA9=W$6,IF(AA9=AA10,IF((AA8-AA9)&lt;=(AA11-AA10),2,0),IF(AA9=AA8,IF((AA7-AA8)&gt;(AA10-AA9),2,0),2)),0)))</f>
        <v>0</v>
      </c>
      <c r="X9" s="12">
        <f>IF(C$4=0,0,IF(SUM(X$7:X8)=2,0,IF(AB9=X$6,IF(AB9=AB10,IF((AB8-AB9)&lt;=(AB11-AB10),2,0),IF(AB9=AB8,IF((AB7-AB8)&gt;(AB10-AB9),2,0),2)),0)))</f>
        <v>0</v>
      </c>
      <c r="Y9" s="12">
        <f t="shared" si="6"/>
        <v>1</v>
      </c>
      <c r="Z9" s="12">
        <f t="shared" si="7"/>
        <v>1</v>
      </c>
      <c r="AA9" s="12">
        <f t="shared" si="8"/>
        <v>1</v>
      </c>
      <c r="AB9" s="12">
        <f t="shared" si="9"/>
        <v>1</v>
      </c>
      <c r="AD9" s="12">
        <f t="shared" si="10"/>
        <v>89</v>
      </c>
      <c r="AE9" s="18">
        <f t="shared" si="11"/>
        <v>0</v>
      </c>
      <c r="AF9" s="12">
        <f>IF(S$4=0,0,IF(SUM(AF$7:AF8)=2,0,IF(AJ9=AF$6,IF(AJ9=AJ10,IF((AJ8-AJ9)&lt;=(AJ11-AJ10),2,0),IF(AJ9=AJ8,IF((AJ7-AJ8)&gt;(AJ10-AJ9),2,0),2)),0)))</f>
        <v>0</v>
      </c>
      <c r="AG9" s="12">
        <f>IF(C$4=0,0,IF(SUM(AG$7:AG8)=1,0,IF(AK9=AG$6,IF(AK9=AK10,IF((AK8-AK9)&lt;=(AK11-AK10),1,0),IF(AK9=AK8,IF((AK7-AK8)&gt;(AK10-AK9),1,0),1)),0)))</f>
        <v>0</v>
      </c>
      <c r="AH9" s="12">
        <f>IF(C$4=0,0,IF(SUM(AH$7:AH8)=2,0,IF(AL9=AH$6,IF(AL9=AL10,IF((AL8-AL9)&lt;=(AL11-AL10),2,0),IF(AL9=AL8,IF((AL7-AL8)&gt;(AL10-AL9),2,0),2)),0)))</f>
        <v>0</v>
      </c>
      <c r="AI9" s="12">
        <f>IF(S$4=0,0,IF(SUM(AI$7:AI8)=2,0,IF(AM9=AI$6,IF(AM9=AM10,IF((AM8-AM9)&lt;=(AM11-AM10),2,0),IF(AM9=AM8,IF((AM7-AM8)&gt;(AM10-AM9),2,0),2)),0)))</f>
        <v>0</v>
      </c>
      <c r="AJ9" s="12">
        <f t="shared" si="12"/>
        <v>1</v>
      </c>
      <c r="AK9" s="12">
        <f t="shared" si="13"/>
        <v>1</v>
      </c>
      <c r="AL9" s="12">
        <f t="shared" si="14"/>
        <v>1</v>
      </c>
      <c r="AM9" s="12">
        <f t="shared" si="15"/>
        <v>1</v>
      </c>
      <c r="AQ9" s="30"/>
      <c r="AR9" s="31"/>
      <c r="AS9" s="32" t="s">
        <v>17</v>
      </c>
      <c r="AT9" s="32" t="s">
        <v>18</v>
      </c>
      <c r="AU9" s="32" t="s">
        <v>19</v>
      </c>
      <c r="AV9" s="33" t="s">
        <v>20</v>
      </c>
    </row>
    <row r="10" spans="1:54" ht="12" customHeight="1" x14ac:dyDescent="0.15">
      <c r="A10" s="5">
        <f t="shared" si="0"/>
        <v>0</v>
      </c>
      <c r="B10" s="5">
        <f t="shared" si="1"/>
        <v>0</v>
      </c>
      <c r="C10" s="14">
        <f t="shared" si="16"/>
        <v>88</v>
      </c>
      <c r="E10" s="56"/>
      <c r="F10" s="258">
        <f>VLOOKUP(C10,Blad1!$A:$I,9,0)</f>
        <v>229</v>
      </c>
      <c r="G10" s="65" t="str">
        <f t="shared" si="17"/>
        <v/>
      </c>
      <c r="H10" s="4" t="str">
        <f>IF(G10="I",$K10,IF(G10="II",$K10-SUM(H$8:H9),IF(G10="III",$K10-SUM(H$8:H9),IF(G10="IV",$K10-SUM(H$8:H9),IF(G10="V",1-SUM(H$8:H9)," ")))))</f>
        <v xml:space="preserve"> </v>
      </c>
      <c r="I10" s="66" t="str">
        <f t="shared" si="18"/>
        <v/>
      </c>
      <c r="J10" s="43" t="str">
        <f>IF(I10="A",$K10,IF(I10="B",$K10-SUM(J$8:J9),IF(I10="C",$K10-SUM(J$8:J9),IF(I10="D",$K10-SUM(J$8:J9),IF(I10="E",1-SUM(J$8:J9)," ")))))</f>
        <v xml:space="preserve"> </v>
      </c>
      <c r="K10" s="1">
        <f>IF(C$4=0,0,(SUM(D$8:D10)/C$4))</f>
        <v>0</v>
      </c>
      <c r="L10" s="9" t="str">
        <f t="shared" si="2"/>
        <v xml:space="preserve"> </v>
      </c>
      <c r="M10" s="2" t="str">
        <f>IF(U10=2,K10,IF(W10=2,K10-SUM(M$8:M9),IF(X10=2,K10-SUM(M$8:M9),IF(X9=2,1-SUM(M$8:M9)," "))))</f>
        <v xml:space="preserve"> </v>
      </c>
      <c r="N10" s="1" t="str">
        <f t="shared" si="3"/>
        <v xml:space="preserve"> </v>
      </c>
      <c r="P10" s="3" t="str">
        <f>IF(O10="Plus",$K10,IF(O10="Basis",$K10-SUM(P$8:P9),IF(O10="Breedte",$K10-SUM(P$8:P9),IF(O9="Breedte",1-SUM(P$8:P9)," "))))</f>
        <v xml:space="preserve"> </v>
      </c>
      <c r="Q10" s="57" t="str">
        <f t="shared" ref="Q10:Q73" si="20">IF(L9="plus",IF(E10=0,"",CONCATENATE(E10,", ")),IF(L9="basis",IF(E10=0,"",CONCATENATE(E10,", ")),CONCATENATE(Q9,IF(E10=0,"",CONCATENATE(E10,", ")))))</f>
        <v/>
      </c>
      <c r="R10" s="93">
        <f t="shared" si="19"/>
        <v>229</v>
      </c>
      <c r="S10" s="12">
        <f t="shared" si="4"/>
        <v>88</v>
      </c>
      <c r="T10" s="18">
        <f t="shared" si="5"/>
        <v>0</v>
      </c>
      <c r="U10" s="12">
        <f>IF(C$4=0,0,IF(SUM(U$7:U9)=2,0,IF(Y10=U$6,IF(Y10=Y11,IF((Y9-Y10)&lt;=(Y12-Y11),2,0),IF(Y10=Y9,IF((Y8-Y9)&gt;(Y11-Y10),2,0),2)),0)))</f>
        <v>0</v>
      </c>
      <c r="V10" s="12">
        <f>IF(C$4=0,0,IF(SUM(V$7:V9)=1,0,IF(Z10=V$6,IF(Z10=Z11,IF((Z9-Z10)&lt;=(Z12-Z11),1,0),IF(Z10=Z9,IF((Z8-Z9)&gt;(Z11-Z10),1,0),1)),0)))</f>
        <v>0</v>
      </c>
      <c r="W10" s="12">
        <f>IF(C$4=0,0,IF(SUM(W$7:W9)=2,0,IF(AA10=W$6,IF(AA10=AA11,IF((AA9-AA10)&lt;=(AA12-AA11),2,0),IF(AA10=AA9,IF((AA8-AA9)&gt;(AA11-AA10),2,0),2)),0)))</f>
        <v>0</v>
      </c>
      <c r="X10" s="12">
        <f>IF(C$4=0,0,IF(SUM(X$7:X9)=2,0,IF(AB10=X$6,IF(AB10=AB11,IF((AB9-AB10)&lt;=(AB12-AB11),2,0),IF(AB10=AB9,IF((AB8-AB9)&gt;(AB11-AB10),2,0),2)),0)))</f>
        <v>0</v>
      </c>
      <c r="Y10" s="12">
        <f t="shared" si="6"/>
        <v>1</v>
      </c>
      <c r="Z10" s="12">
        <f t="shared" si="7"/>
        <v>1</v>
      </c>
      <c r="AA10" s="12">
        <f t="shared" si="8"/>
        <v>1</v>
      </c>
      <c r="AB10" s="12">
        <f t="shared" si="9"/>
        <v>1</v>
      </c>
      <c r="AD10" s="12">
        <f t="shared" si="10"/>
        <v>88</v>
      </c>
      <c r="AE10" s="18">
        <f t="shared" si="11"/>
        <v>0</v>
      </c>
      <c r="AF10" s="12">
        <f>IF(S$4=0,0,IF(SUM(AF$7:AF9)=2,0,IF(AJ10=AF$6,IF(AJ10=AJ11,IF((AJ9-AJ10)&lt;=(AJ12-AJ11),2,0),IF(AJ10=AJ9,IF((AJ8-AJ9)&gt;(AJ11-AJ10),2,0),2)),0)))</f>
        <v>0</v>
      </c>
      <c r="AG10" s="12">
        <f>IF(C$4=0,0,IF(SUM(AG$7:AG9)=1,0,IF(AK10=AG$6,IF(AK10=AK11,IF((AK9-AK10)&lt;=(AK12-AK11),1,0),IF(AK10=AK9,IF((AK8-AK9)&gt;(AK11-AK10),1,0),1)),0)))</f>
        <v>0</v>
      </c>
      <c r="AH10" s="12">
        <f>IF(C$4=0,0,IF(SUM(AH$7:AH9)=2,0,IF(AL10=AH$6,IF(AL10=AL11,IF((AL9-AL10)&lt;=(AL12-AL11),2,0),IF(AL10=AL9,IF((AL8-AL9)&gt;(AL11-AL10),2,0),2)),0)))</f>
        <v>0</v>
      </c>
      <c r="AI10" s="12">
        <f>IF(S$4=0,0,IF(SUM(AI$7:AI9)=2,0,IF(AM10=AI$6,IF(AM10=AM11,IF((AM9-AM10)&lt;=(AM12-AM11),2,0),IF(AM10=AM9,IF((AM8-AM9)&gt;(AM11-AM10),2,0),2)),0)))</f>
        <v>0</v>
      </c>
      <c r="AJ10" s="12">
        <f t="shared" si="12"/>
        <v>1</v>
      </c>
      <c r="AK10" s="12">
        <f t="shared" si="13"/>
        <v>1</v>
      </c>
      <c r="AL10" s="12">
        <f t="shared" si="14"/>
        <v>1</v>
      </c>
      <c r="AM10" s="12">
        <f t="shared" si="15"/>
        <v>1</v>
      </c>
      <c r="AQ10" s="49" t="s">
        <v>26</v>
      </c>
      <c r="AR10" s="50">
        <v>0.2</v>
      </c>
      <c r="AS10" s="114">
        <f>IF($U3=0,0,VLOOKUP("I",$G:$S,13,FALSE))</f>
        <v>70</v>
      </c>
      <c r="AT10" s="114">
        <f>AU10*AT$14</f>
        <v>0</v>
      </c>
      <c r="AU10" s="115">
        <f>AV10</f>
        <v>0</v>
      </c>
      <c r="AV10" s="118">
        <f>IF($U3=0,0,VLOOKUP("I",$G:$S,5,FALSE))</f>
        <v>0</v>
      </c>
    </row>
    <row r="11" spans="1:54" ht="12" customHeight="1" x14ac:dyDescent="0.15">
      <c r="A11" s="5">
        <f t="shared" si="0"/>
        <v>0</v>
      </c>
      <c r="B11" s="5">
        <f t="shared" si="1"/>
        <v>0</v>
      </c>
      <c r="C11" s="14">
        <f t="shared" si="16"/>
        <v>87</v>
      </c>
      <c r="E11" s="56"/>
      <c r="F11" s="258">
        <f>VLOOKUP(C11,Blad1!$A:$I,9,0)</f>
        <v>228</v>
      </c>
      <c r="G11" s="65" t="str">
        <f t="shared" si="17"/>
        <v/>
      </c>
      <c r="H11" s="4" t="str">
        <f>IF(G11="I",$K11,IF(G11="II",$K11-SUM(H$8:H10),IF(G11="III",$K11-SUM(H$8:H10),IF(G11="IV",$K11-SUM(H$8:H10),IF(G11="V",1-SUM(H$8:H10)," ")))))</f>
        <v xml:space="preserve"> </v>
      </c>
      <c r="I11" s="66" t="str">
        <f t="shared" si="18"/>
        <v/>
      </c>
      <c r="J11" s="43" t="str">
        <f>IF(I11="A",$K11,IF(I11="B",$K11-SUM(J$8:J10),IF(I11="C",$K11-SUM(J$8:J10),IF(I11="D",$K11-SUM(J$8:J10),IF(I11="E",1-SUM(J$8:J10)," ")))))</f>
        <v xml:space="preserve"> </v>
      </c>
      <c r="K11" s="1">
        <f>IF(C$4=0,0,(SUM(D$8:D11)/C$4))</f>
        <v>0</v>
      </c>
      <c r="L11" s="9" t="str">
        <f t="shared" si="2"/>
        <v xml:space="preserve"> </v>
      </c>
      <c r="M11" s="2" t="str">
        <f>IF(U11=2,K11,IF(W11=2,K11-SUM(M$8:M10),IF(X11=2,K11-SUM(M$8:M10),IF(X10=2,1-SUM(M$8:M10)," "))))</f>
        <v xml:space="preserve"> </v>
      </c>
      <c r="N11" s="1" t="str">
        <f t="shared" si="3"/>
        <v xml:space="preserve"> </v>
      </c>
      <c r="P11" s="3" t="str">
        <f>IF(O11="Plus",$K11,IF(O11="Basis",$K11-SUM(P$8:P10),IF(O11="Breedte",$K11-SUM(P$8:P10),IF(O10="Breedte",1-SUM(P$8:P10)," "))))</f>
        <v xml:space="preserve"> </v>
      </c>
      <c r="Q11" s="57" t="str">
        <f t="shared" si="20"/>
        <v/>
      </c>
      <c r="R11" s="93">
        <f t="shared" si="19"/>
        <v>228</v>
      </c>
      <c r="S11" s="12">
        <f t="shared" si="4"/>
        <v>87</v>
      </c>
      <c r="T11" s="18">
        <f t="shared" si="5"/>
        <v>0</v>
      </c>
      <c r="U11" s="12">
        <f>IF(C$4=0,0,IF(SUM(U$7:U10)=2,0,IF(Y11=U$6,IF(Y11=Y12,IF((Y10-Y11)&lt;=(Y13-Y12),2,0),IF(Y11=Y10,IF((Y9-Y10)&gt;(Y12-Y11),2,0),2)),0)))</f>
        <v>0</v>
      </c>
      <c r="V11" s="12">
        <f>IF(C$4=0,0,IF(SUM(V$7:V10)=1,0,IF(Z11=V$6,IF(Z11=Z12,IF((Z10-Z11)&lt;=(Z13-Z12),1,0),IF(Z11=Z10,IF((Z9-Z10)&gt;(Z12-Z11),1,0),1)),0)))</f>
        <v>0</v>
      </c>
      <c r="W11" s="12">
        <f>IF(C$4=0,0,IF(SUM(W$7:W10)=2,0,IF(AA11=W$6,IF(AA11=AA12,IF((AA10-AA11)&lt;=(AA13-AA12),2,0),IF(AA11=AA10,IF((AA9-AA10)&gt;(AA12-AA11),2,0),2)),0)))</f>
        <v>0</v>
      </c>
      <c r="X11" s="12">
        <f>IF(C$4=0,0,IF(SUM(X$7:X10)=2,0,IF(AB11=X$6,IF(AB11=AB12,IF((AB10-AB11)&lt;=(AB13-AB12),2,0),IF(AB11=AB10,IF((AB9-AB10)&gt;(AB12-AB11),2,0),2)),0)))</f>
        <v>0</v>
      </c>
      <c r="Y11" s="12">
        <f t="shared" si="6"/>
        <v>1</v>
      </c>
      <c r="Z11" s="12">
        <f t="shared" si="7"/>
        <v>1</v>
      </c>
      <c r="AA11" s="12">
        <f t="shared" si="8"/>
        <v>1</v>
      </c>
      <c r="AB11" s="12">
        <f t="shared" si="9"/>
        <v>1</v>
      </c>
      <c r="AD11" s="12">
        <f t="shared" si="10"/>
        <v>87</v>
      </c>
      <c r="AE11" s="18">
        <f t="shared" si="11"/>
        <v>0</v>
      </c>
      <c r="AF11" s="12">
        <f>IF(S$4=0,0,IF(SUM(AF$7:AF10)=2,0,IF(AJ11=AF$6,IF(AJ11=AJ12,IF((AJ10-AJ11)&lt;=(AJ13-AJ12),2,0),IF(AJ11=AJ10,IF((AJ9-AJ10)&gt;(AJ12-AJ11),2,0),2)),0)))</f>
        <v>0</v>
      </c>
      <c r="AG11" s="12">
        <f>IF(C$4=0,0,IF(SUM(AG$7:AG10)=1,0,IF(AK11=AG$6,IF(AK11=AK12,IF((AK10-AK11)&lt;=(AK13-AK12),1,0),IF(AK11=AK10,IF((AK9-AK10)&gt;(AK12-AK11),1,0),1)),0)))</f>
        <v>0</v>
      </c>
      <c r="AH11" s="12">
        <f>IF(C$4=0,0,IF(SUM(AH$7:AH10)=2,0,IF(AL11=AH$6,IF(AL11=AL12,IF((AL10-AL11)&lt;=(AL13-AL12),2,0),IF(AL11=AL10,IF((AL9-AL10)&gt;(AL12-AL11),2,0),2)),0)))</f>
        <v>0</v>
      </c>
      <c r="AI11" s="12">
        <f>IF(S$4=0,0,IF(SUM(AI$7:AI10)=2,0,IF(AM11=AI$6,IF(AM11=AM12,IF((AM10-AM11)&lt;=(AM13-AM12),2,0),IF(AM11=AM10,IF((AM9-AM10)&gt;(AM12-AM11),2,0),2)),0)))</f>
        <v>0</v>
      </c>
      <c r="AJ11" s="12">
        <f t="shared" si="12"/>
        <v>1</v>
      </c>
      <c r="AK11" s="12">
        <f t="shared" si="13"/>
        <v>1</v>
      </c>
      <c r="AL11" s="12">
        <f t="shared" si="14"/>
        <v>1</v>
      </c>
      <c r="AM11" s="12">
        <f t="shared" si="15"/>
        <v>1</v>
      </c>
      <c r="AQ11" s="49" t="s">
        <v>28</v>
      </c>
      <c r="AR11" s="50">
        <v>0.6</v>
      </c>
      <c r="AS11" s="114">
        <f>IF($U4=0,0,VLOOKUP("IV",$G:$S,13,FALSE))</f>
        <v>42</v>
      </c>
      <c r="AT11" s="114">
        <f>AU11*AT$14</f>
        <v>0</v>
      </c>
      <c r="AU11" s="115">
        <f>AV11-AV10</f>
        <v>0</v>
      </c>
      <c r="AV11" s="118">
        <f>IF($U4=0,0,VLOOKUP("IV",$G:$S,5,FALSE))</f>
        <v>0</v>
      </c>
    </row>
    <row r="12" spans="1:54" ht="12" customHeight="1" x14ac:dyDescent="0.15">
      <c r="A12" s="5">
        <f t="shared" si="0"/>
        <v>0</v>
      </c>
      <c r="B12" s="5">
        <f t="shared" si="1"/>
        <v>0</v>
      </c>
      <c r="C12" s="14">
        <f t="shared" si="16"/>
        <v>86</v>
      </c>
      <c r="E12" s="56"/>
      <c r="F12" s="258">
        <f>VLOOKUP(C12,Blad1!$A:$I,9,0)</f>
        <v>227</v>
      </c>
      <c r="G12" s="65" t="str">
        <f t="shared" si="17"/>
        <v/>
      </c>
      <c r="H12" s="4" t="str">
        <f>IF(G12="I",$K12,IF(G12="II",$K12-SUM(H$8:H11),IF(G12="III",$K12-SUM(H$8:H11),IF(G12="IV",$K12-SUM(H$8:H11),IF(G12="V",1-SUM(H$8:H11)," ")))))</f>
        <v xml:space="preserve"> </v>
      </c>
      <c r="I12" s="66" t="str">
        <f t="shared" si="18"/>
        <v/>
      </c>
      <c r="J12" s="43" t="str">
        <f>IF(I12="A",$K12,IF(I12="B",$K12-SUM(J$8:J11),IF(I12="C",$K12-SUM(J$8:J11),IF(I12="D",$K12-SUM(J$8:J11),IF(I12="E",1-SUM(J$8:J11)," ")))))</f>
        <v xml:space="preserve"> </v>
      </c>
      <c r="K12" s="1">
        <f>IF(C$4=0,0,(SUM(D$8:D12)/C$4))</f>
        <v>0</v>
      </c>
      <c r="L12" s="9" t="str">
        <f t="shared" si="2"/>
        <v xml:space="preserve"> </v>
      </c>
      <c r="M12" s="2" t="str">
        <f>IF(U12=2,K12,IF(W12=2,K12-SUM(M$8:M11),IF(X12=2,K12-SUM(M$8:M11),IF(X11=2,1-SUM(M$8:M11)," "))))</f>
        <v xml:space="preserve"> </v>
      </c>
      <c r="N12" s="1" t="str">
        <f t="shared" si="3"/>
        <v xml:space="preserve"> </v>
      </c>
      <c r="P12" s="3" t="str">
        <f>IF(O12="Plus",$K12,IF(O12="Basis",$K12-SUM(P$8:P11),IF(O12="Breedte",$K12-SUM(P$8:P11),IF(O11="Breedte",1-SUM(P$8:P11)," "))))</f>
        <v xml:space="preserve"> </v>
      </c>
      <c r="Q12" s="57" t="str">
        <f t="shared" si="20"/>
        <v/>
      </c>
      <c r="R12" s="93">
        <f t="shared" si="19"/>
        <v>227</v>
      </c>
      <c r="S12" s="12">
        <f t="shared" si="4"/>
        <v>86</v>
      </c>
      <c r="T12" s="18">
        <f t="shared" si="5"/>
        <v>0</v>
      </c>
      <c r="U12" s="12">
        <f>IF(C$4=0,0,IF(SUM(U$7:U11)=2,0,IF(Y12=U$6,IF(Y12=Y13,IF((Y11-Y12)&lt;=(Y14-Y13),2,0),IF(Y12=Y11,IF((Y10-Y11)&gt;(Y13-Y12),2,0),2)),0)))</f>
        <v>0</v>
      </c>
      <c r="V12" s="12">
        <f>IF(C$4=0,0,IF(SUM(V$7:V11)=1,0,IF(Z12=V$6,IF(Z12=Z13,IF((Z11-Z12)&lt;=(Z14-Z13),1,0),IF(Z12=Z11,IF((Z10-Z11)&gt;(Z13-Z12),1,0),1)),0)))</f>
        <v>0</v>
      </c>
      <c r="W12" s="12">
        <f>IF(C$4=0,0,IF(SUM(W$7:W11)=2,0,IF(AA12=W$6,IF(AA12=AA13,IF((AA11-AA12)&lt;=(AA14-AA13),2,0),IF(AA12=AA11,IF((AA10-AA11)&gt;(AA13-AA12),2,0),2)),0)))</f>
        <v>0</v>
      </c>
      <c r="X12" s="12">
        <f>IF(C$4=0,0,IF(SUM(X$7:X11)=2,0,IF(AB12=X$6,IF(AB12=AB13,IF((AB11-AB12)&lt;=(AB14-AB13),2,0),IF(AB12=AB11,IF((AB10-AB11)&gt;(AB13-AB12),2,0),2)),0)))</f>
        <v>0</v>
      </c>
      <c r="Y12" s="12">
        <f t="shared" si="6"/>
        <v>1</v>
      </c>
      <c r="Z12" s="12">
        <f t="shared" si="7"/>
        <v>1</v>
      </c>
      <c r="AA12" s="12">
        <f t="shared" si="8"/>
        <v>1</v>
      </c>
      <c r="AB12" s="12">
        <f t="shared" si="9"/>
        <v>1</v>
      </c>
      <c r="AD12" s="12">
        <f t="shared" si="10"/>
        <v>86</v>
      </c>
      <c r="AE12" s="18">
        <f t="shared" si="11"/>
        <v>0</v>
      </c>
      <c r="AF12" s="12">
        <f>IF(S$4=0,0,IF(SUM(AF$7:AF11)=2,0,IF(AJ12=AF$6,IF(AJ12=AJ13,IF((AJ11-AJ12)&lt;=(AJ14-AJ13),2,0),IF(AJ12=AJ11,IF((AJ10-AJ11)&gt;(AJ13-AJ12),2,0),2)),0)))</f>
        <v>0</v>
      </c>
      <c r="AG12" s="12">
        <f>IF(C$4=0,0,IF(SUM(AG$7:AG11)=1,0,IF(AK12=AG$6,IF(AK12=AK13,IF((AK11-AK12)&lt;=(AK14-AK13),1,0),IF(AK12=AK11,IF((AK10-AK11)&gt;(AK13-AK12),1,0),1)),0)))</f>
        <v>0</v>
      </c>
      <c r="AH12" s="12">
        <f>IF(C$4=0,0,IF(SUM(AH$7:AH11)=2,0,IF(AL12=AH$6,IF(AL12=AL13,IF((AL11-AL12)&lt;=(AL14-AL13),2,0),IF(AL12=AL11,IF((AL10-AL11)&gt;(AL13-AL12),2,0),2)),0)))</f>
        <v>0</v>
      </c>
      <c r="AI12" s="12">
        <f>IF(S$4=0,0,IF(SUM(AI$7:AI11)=2,0,IF(AM12=AI$6,IF(AM12=AM13,IF((AM11-AM12)&lt;=(AM14-AM13),2,0),IF(AM12=AM11,IF((AM10-AM11)&gt;(AM13-AM12),2,0),2)),0)))</f>
        <v>0</v>
      </c>
      <c r="AJ12" s="12">
        <f t="shared" si="12"/>
        <v>1</v>
      </c>
      <c r="AK12" s="12">
        <f t="shared" si="13"/>
        <v>1</v>
      </c>
      <c r="AL12" s="12">
        <f t="shared" si="14"/>
        <v>1</v>
      </c>
      <c r="AM12" s="12">
        <f t="shared" si="15"/>
        <v>1</v>
      </c>
      <c r="AQ12" s="49" t="s">
        <v>27</v>
      </c>
      <c r="AR12" s="50">
        <v>0.2</v>
      </c>
      <c r="AS12" s="114">
        <f>IF($U5=0,0,VLOOKUP("V",$G:$S,13,FALSE))</f>
        <v>-10</v>
      </c>
      <c r="AT12" s="114">
        <f>AU12*AT$14</f>
        <v>0</v>
      </c>
      <c r="AU12" s="115">
        <f>AV12-AV11</f>
        <v>0</v>
      </c>
      <c r="AV12" s="118">
        <f>IF($U5=0,0,VLOOKUP("V",$G:$S,5,FALSE))</f>
        <v>0</v>
      </c>
    </row>
    <row r="13" spans="1:54" ht="12" customHeight="1" x14ac:dyDescent="0.15">
      <c r="A13" s="5">
        <f t="shared" si="0"/>
        <v>0</v>
      </c>
      <c r="B13" s="5">
        <f t="shared" si="1"/>
        <v>0</v>
      </c>
      <c r="C13" s="14">
        <f t="shared" si="16"/>
        <v>85</v>
      </c>
      <c r="E13" s="56"/>
      <c r="F13" s="258">
        <f>VLOOKUP(C13,Blad1!$A:$I,9,0)</f>
        <v>227</v>
      </c>
      <c r="G13" s="65" t="str">
        <f t="shared" si="17"/>
        <v/>
      </c>
      <c r="H13" s="4" t="str">
        <f>IF(G13="I",$K13,IF(G13="II",$K13-SUM(H$8:H12),IF(G13="III",$K13-SUM(H$8:H12),IF(G13="IV",$K13-SUM(H$8:H12),IF(G13="V",1-SUM(H$8:H12)," ")))))</f>
        <v xml:space="preserve"> </v>
      </c>
      <c r="I13" s="66" t="str">
        <f t="shared" si="18"/>
        <v/>
      </c>
      <c r="J13" s="43" t="str">
        <f>IF(I13="A",$K13,IF(I13="B",$K13-SUM(J$8:J12),IF(I13="C",$K13-SUM(J$8:J12),IF(I13="D",$K13-SUM(J$8:J12),IF(I13="E",1-SUM(J$8:J12)," ")))))</f>
        <v xml:space="preserve"> </v>
      </c>
      <c r="K13" s="1">
        <f>IF(C$4=0,0,(SUM(D$8:D13)/C$4))</f>
        <v>0</v>
      </c>
      <c r="L13" s="9" t="str">
        <f t="shared" si="2"/>
        <v xml:space="preserve"> </v>
      </c>
      <c r="M13" s="2" t="str">
        <f>IF(U13=2,K13,IF(W13=2,K13-SUM(M$8:M12),IF(X13=2,K13-SUM(M$8:M12),IF(X12=2,1-SUM(M$8:M12)," "))))</f>
        <v xml:space="preserve"> </v>
      </c>
      <c r="N13" s="1" t="str">
        <f t="shared" si="3"/>
        <v xml:space="preserve"> </v>
      </c>
      <c r="P13" s="3" t="str">
        <f>IF(O13="Plus",$K13,IF(O13="Basis",$K13-SUM(P$8:P12),IF(O13="Breedte",$K13-SUM(P$8:P12),IF(O12="Breedte",1-SUM(P$8:P12)," "))))</f>
        <v xml:space="preserve"> </v>
      </c>
      <c r="Q13" s="57" t="str">
        <f t="shared" si="20"/>
        <v/>
      </c>
      <c r="R13" s="93">
        <f t="shared" si="19"/>
        <v>227</v>
      </c>
      <c r="S13" s="12">
        <f t="shared" si="4"/>
        <v>85</v>
      </c>
      <c r="T13" s="18">
        <f t="shared" si="5"/>
        <v>0</v>
      </c>
      <c r="U13" s="12">
        <f>IF(C$4=0,0,IF(SUM(U$7:U12)=2,0,IF(Y13=U$6,IF(Y13=Y14,IF((Y12-Y13)&lt;=(Y15-Y14),2,0),IF(Y13=Y12,IF((Y11-Y12)&gt;(Y14-Y13),2,0),2)),0)))</f>
        <v>0</v>
      </c>
      <c r="V13" s="12">
        <f>IF(C$4=0,0,IF(SUM(V$7:V12)=1,0,IF(Z13=V$6,IF(Z13=Z14,IF((Z12-Z13)&lt;=(Z15-Z14),1,0),IF(Z13=Z12,IF((Z11-Z12)&gt;(Z14-Z13),1,0),1)),0)))</f>
        <v>0</v>
      </c>
      <c r="W13" s="12">
        <f>IF(C$4=0,0,IF(SUM(W$7:W12)=2,0,IF(AA13=W$6,IF(AA13=AA14,IF((AA12-AA13)&lt;=(AA15-AA14),2,0),IF(AA13=AA12,IF((AA11-AA12)&gt;(AA14-AA13),2,0),2)),0)))</f>
        <v>0</v>
      </c>
      <c r="X13" s="12">
        <f>IF(C$4=0,0,IF(SUM(X$7:X12)=2,0,IF(AB13=X$6,IF(AB13=AB14,IF((AB12-AB13)&lt;=(AB15-AB14),2,0),IF(AB13=AB12,IF((AB11-AB12)&gt;(AB14-AB13),2,0),2)),0)))</f>
        <v>0</v>
      </c>
      <c r="Y13" s="12">
        <f t="shared" si="6"/>
        <v>1</v>
      </c>
      <c r="Z13" s="12">
        <f t="shared" si="7"/>
        <v>1</v>
      </c>
      <c r="AA13" s="12">
        <f t="shared" si="8"/>
        <v>1</v>
      </c>
      <c r="AB13" s="12">
        <f t="shared" si="9"/>
        <v>1</v>
      </c>
      <c r="AD13" s="12">
        <f t="shared" si="10"/>
        <v>85</v>
      </c>
      <c r="AE13" s="18">
        <f t="shared" si="11"/>
        <v>0</v>
      </c>
      <c r="AF13" s="12">
        <f>IF(S$4=0,0,IF(SUM(AF$7:AF12)=2,0,IF(AJ13=AF$6,IF(AJ13=AJ14,IF((AJ12-AJ13)&lt;=(AJ15-AJ14),2,0),IF(AJ13=AJ12,IF((AJ11-AJ12)&gt;(AJ14-AJ13),2,0),2)),0)))</f>
        <v>0</v>
      </c>
      <c r="AG13" s="12">
        <f>IF(C$4=0,0,IF(SUM(AG$7:AG12)=1,0,IF(AK13=AG$6,IF(AK13=AK14,IF((AK12-AK13)&lt;=(AK15-AK14),1,0),IF(AK13=AK12,IF((AK11-AK12)&gt;(AK14-AK13),1,0),1)),0)))</f>
        <v>0</v>
      </c>
      <c r="AH13" s="12">
        <f>IF(C$4=0,0,IF(SUM(AH$7:AH12)=2,0,IF(AL13=AH$6,IF(AL13=AL14,IF((AL12-AL13)&lt;=(AL15-AL14),2,0),IF(AL13=AL12,IF((AL11-AL12)&gt;(AL14-AL13),2,0),2)),0)))</f>
        <v>0</v>
      </c>
      <c r="AI13" s="12">
        <f>IF(S$4=0,0,IF(SUM(AI$7:AI12)=2,0,IF(AM13=AI$6,IF(AM13=AM14,IF((AM12-AM13)&lt;=(AM15-AM14),2,0),IF(AM13=AM12,IF((AM11-AM12)&gt;(AM14-AM13),2,0),2)),0)))</f>
        <v>0</v>
      </c>
      <c r="AJ13" s="12">
        <f t="shared" si="12"/>
        <v>1</v>
      </c>
      <c r="AK13" s="12">
        <f t="shared" si="13"/>
        <v>1</v>
      </c>
      <c r="AL13" s="12">
        <f t="shared" si="14"/>
        <v>1</v>
      </c>
      <c r="AM13" s="12">
        <f t="shared" si="15"/>
        <v>1</v>
      </c>
      <c r="AQ13" s="49"/>
      <c r="AR13" s="50"/>
      <c r="AS13" s="114"/>
      <c r="AT13" s="114"/>
      <c r="AU13" s="115"/>
      <c r="AV13" s="118">
        <f>IF(SUM(AT10:AT12)&lt;AT14,1,0)</f>
        <v>0</v>
      </c>
    </row>
    <row r="14" spans="1:54" ht="12" customHeight="1" thickBot="1" x14ac:dyDescent="0.2">
      <c r="A14" s="5">
        <f t="shared" si="0"/>
        <v>0</v>
      </c>
      <c r="B14" s="5">
        <f t="shared" si="1"/>
        <v>0</v>
      </c>
      <c r="C14" s="14">
        <f t="shared" si="16"/>
        <v>84</v>
      </c>
      <c r="E14" s="56"/>
      <c r="F14" s="258">
        <f>VLOOKUP(C14,Blad1!$A:$I,9,0)</f>
        <v>226</v>
      </c>
      <c r="G14" s="65" t="str">
        <f t="shared" si="17"/>
        <v/>
      </c>
      <c r="H14" s="4" t="str">
        <f>IF(G14="I",$K14,IF(G14="II",$K14-SUM(H$8:H13),IF(G14="III",$K14-SUM(H$8:H13),IF(G14="IV",$K14-SUM(H$8:H13),IF(G14="V",1-SUM(H$8:H13)," ")))))</f>
        <v xml:space="preserve"> </v>
      </c>
      <c r="I14" s="66" t="str">
        <f t="shared" si="18"/>
        <v/>
      </c>
      <c r="J14" s="43" t="str">
        <f>IF(I14="A",$K14,IF(I14="B",$K14-SUM(J$8:J13),IF(I14="C",$K14-SUM(J$8:J13),IF(I14="D",$K14-SUM(J$8:J13),IF(I14="E",1-SUM(J$8:J13)," ")))))</f>
        <v xml:space="preserve"> </v>
      </c>
      <c r="K14" s="1">
        <f>IF(C$4=0,0,(SUM(D$8:D14)/C$4))</f>
        <v>0</v>
      </c>
      <c r="L14" s="9" t="str">
        <f t="shared" si="2"/>
        <v xml:space="preserve"> </v>
      </c>
      <c r="M14" s="2" t="str">
        <f>IF(U14=2,K14,IF(W14=2,K14-SUM(M$8:M13),IF(X14=2,K14-SUM(M$8:M13),IF(X13=2,1-SUM(M$8:M13)," "))))</f>
        <v xml:space="preserve"> </v>
      </c>
      <c r="N14" s="1" t="str">
        <f t="shared" si="3"/>
        <v xml:space="preserve"> </v>
      </c>
      <c r="P14" s="3" t="str">
        <f>IF(O14="Plus",$K14,IF(O14="Basis",$K14-SUM(P$8:P13),IF(O14="Breedte",$K14-SUM(P$8:P13),IF(O13="Breedte",1-SUM(P$8:P13)," "))))</f>
        <v xml:space="preserve"> </v>
      </c>
      <c r="Q14" s="57" t="str">
        <f t="shared" si="20"/>
        <v/>
      </c>
      <c r="R14" s="93">
        <f t="shared" si="19"/>
        <v>226</v>
      </c>
      <c r="S14" s="12">
        <f t="shared" si="4"/>
        <v>84</v>
      </c>
      <c r="T14" s="18">
        <f t="shared" si="5"/>
        <v>0</v>
      </c>
      <c r="U14" s="12">
        <f>IF(C$4=0,0,IF(SUM(U$7:U13)=2,0,IF(Y14=U$6,IF(Y14=Y15,IF((Y13-Y14)&lt;=(Y16-Y15),2,0),IF(Y14=Y13,IF((Y12-Y13)&gt;(Y15-Y14),2,0),2)),0)))</f>
        <v>0</v>
      </c>
      <c r="V14" s="12">
        <f>IF(C$4=0,0,IF(SUM(V$7:V13)=1,0,IF(Z14=V$6,IF(Z14=Z15,IF((Z13-Z14)&lt;=(Z16-Z15),1,0),IF(Z14=Z13,IF((Z12-Z13)&gt;(Z15-Z14),1,0),1)),0)))</f>
        <v>0</v>
      </c>
      <c r="W14" s="12">
        <f>IF(C$4=0,0,IF(SUM(W$7:W13)=2,0,IF(AA14=W$6,IF(AA14=AA15,IF((AA13-AA14)&lt;=(AA16-AA15),2,0),IF(AA14=AA13,IF((AA12-AA13)&gt;(AA15-AA14),2,0),2)),0)))</f>
        <v>0</v>
      </c>
      <c r="X14" s="12">
        <f>IF(C$4=0,0,IF(SUM(X$7:X13)=2,0,IF(AB14=X$6,IF(AB14=AB15,IF((AB13-AB14)&lt;=(AB16-AB15),2,0),IF(AB14=AB13,IF((AB12-AB13)&gt;(AB15-AB14),2,0),2)),0)))</f>
        <v>0</v>
      </c>
      <c r="Y14" s="12">
        <f t="shared" si="6"/>
        <v>1</v>
      </c>
      <c r="Z14" s="12">
        <f t="shared" si="7"/>
        <v>1</v>
      </c>
      <c r="AA14" s="12">
        <f t="shared" si="8"/>
        <v>1</v>
      </c>
      <c r="AB14" s="12">
        <f t="shared" si="9"/>
        <v>1</v>
      </c>
      <c r="AD14" s="12">
        <f t="shared" si="10"/>
        <v>84</v>
      </c>
      <c r="AE14" s="18">
        <f t="shared" si="11"/>
        <v>0</v>
      </c>
      <c r="AF14" s="12">
        <f>IF(S$4=0,0,IF(SUM(AF$7:AF13)=2,0,IF(AJ14=AF$6,IF(AJ14=AJ15,IF((AJ13-AJ14)&lt;=(AJ16-AJ15),2,0),IF(AJ14=AJ13,IF((AJ12-AJ13)&gt;(AJ15-AJ14),2,0),2)),0)))</f>
        <v>0</v>
      </c>
      <c r="AG14" s="12">
        <f>IF(C$4=0,0,IF(SUM(AG$7:AG13)=1,0,IF(AK14=AG$6,IF(AK14=AK15,IF((AK13-AK14)&lt;=(AK16-AK15),1,0),IF(AK14=AK13,IF((AK12-AK13)&gt;(AK15-AK14),1,0),1)),0)))</f>
        <v>0</v>
      </c>
      <c r="AH14" s="12">
        <f>IF(C$4=0,0,IF(SUM(AH$7:AH13)=2,0,IF(AL14=AH$6,IF(AL14=AL15,IF((AL13-AL14)&lt;=(AL16-AL15),2,0),IF(AL14=AL13,IF((AL12-AL13)&gt;(AL15-AL14),2,0),2)),0)))</f>
        <v>0</v>
      </c>
      <c r="AI14" s="12">
        <f>IF(S$4=0,0,IF(SUM(AI$7:AI13)=2,0,IF(AM14=AI$6,IF(AM14=AM15,IF((AM13-AM14)&lt;=(AM16-AM15),2,0),IF(AM14=AM13,IF((AM12-AM13)&gt;(AM15-AM14),2,0),2)),0)))</f>
        <v>0</v>
      </c>
      <c r="AJ14" s="12">
        <f t="shared" si="12"/>
        <v>1</v>
      </c>
      <c r="AK14" s="12">
        <f t="shared" si="13"/>
        <v>1</v>
      </c>
      <c r="AL14" s="12">
        <f t="shared" si="14"/>
        <v>1</v>
      </c>
      <c r="AM14" s="12">
        <f t="shared" si="15"/>
        <v>1</v>
      </c>
      <c r="AQ14" s="34"/>
      <c r="AR14" s="35"/>
      <c r="AS14" s="116"/>
      <c r="AT14" s="117">
        <f>$C$4</f>
        <v>0</v>
      </c>
      <c r="AU14" s="116"/>
      <c r="AV14" s="119"/>
    </row>
    <row r="15" spans="1:54" ht="12" customHeight="1" thickTop="1" thickBot="1" x14ac:dyDescent="0.2">
      <c r="A15" s="5">
        <f t="shared" si="0"/>
        <v>0</v>
      </c>
      <c r="B15" s="5">
        <f t="shared" si="1"/>
        <v>0</v>
      </c>
      <c r="C15" s="14">
        <f t="shared" si="16"/>
        <v>83</v>
      </c>
      <c r="F15" s="258">
        <f>VLOOKUP(C15,Blad1!$A:$I,9,0)</f>
        <v>225</v>
      </c>
      <c r="G15" s="65" t="str">
        <f t="shared" si="17"/>
        <v/>
      </c>
      <c r="H15" s="4" t="str">
        <f>IF(G15="I",$K15,IF(G15="II",$K15-SUM(H$8:H14),IF(G15="III",$K15-SUM(H$8:H14),IF(G15="IV",$K15-SUM(H$8:H14),IF(G15="V",1-SUM(H$8:H14)," ")))))</f>
        <v xml:space="preserve"> </v>
      </c>
      <c r="I15" s="66" t="str">
        <f t="shared" si="18"/>
        <v/>
      </c>
      <c r="J15" s="43" t="str">
        <f>IF(I15="A",$K15,IF(I15="B",$K15-SUM(J$8:J14),IF(I15="C",$K15-SUM(J$8:J14),IF(I15="D",$K15-SUM(J$8:J14),IF(I15="E",1-SUM(J$8:J14)," ")))))</f>
        <v xml:space="preserve"> </v>
      </c>
      <c r="K15" s="1">
        <f>IF(C$4=0,0,(SUM(D$8:D15)/C$4))</f>
        <v>0</v>
      </c>
      <c r="L15" s="9" t="str">
        <f t="shared" si="2"/>
        <v xml:space="preserve"> </v>
      </c>
      <c r="M15" s="2" t="str">
        <f>IF(U15=2,K15,IF(W15=2,K15-SUM(M$8:M14),IF(X15=2,K15-SUM(M$8:M14),IF(X14=2,1-SUM(M$8:M14)," "))))</f>
        <v xml:space="preserve"> </v>
      </c>
      <c r="N15" s="1" t="str">
        <f t="shared" si="3"/>
        <v xml:space="preserve"> </v>
      </c>
      <c r="P15" s="3" t="str">
        <f>IF(O15="Plus",$K15,IF(O15="Basis",$K15-SUM(P$8:P14),IF(O15="Breedte",$K15-SUM(P$8:P14),IF(O14="Breedte",1-SUM(P$8:P14)," "))))</f>
        <v xml:space="preserve"> </v>
      </c>
      <c r="Q15" s="57" t="str">
        <f t="shared" si="20"/>
        <v/>
      </c>
      <c r="R15" s="93">
        <f t="shared" si="19"/>
        <v>225</v>
      </c>
      <c r="S15" s="12">
        <f t="shared" si="4"/>
        <v>83</v>
      </c>
      <c r="T15" s="18">
        <f t="shared" si="5"/>
        <v>0</v>
      </c>
      <c r="U15" s="12">
        <f>IF(C$4=0,0,IF(SUM(U$7:U14)=2,0,IF(Y15=U$6,IF(Y15=Y16,IF((Y14-Y15)&lt;=(Y17-Y16),2,0),IF(Y15=Y14,IF((Y13-Y14)&gt;(Y16-Y15),2,0),2)),0)))</f>
        <v>0</v>
      </c>
      <c r="V15" s="12">
        <f>IF(C$4=0,0,IF(SUM(V$7:V14)=1,0,IF(Z15=V$6,IF(Z15=Z16,IF((Z14-Z15)&lt;=(Z17-Z16),1,0),IF(Z15=Z14,IF((Z13-Z14)&gt;(Z16-Z15),1,0),1)),0)))</f>
        <v>0</v>
      </c>
      <c r="W15" s="12">
        <f>IF(C$4=0,0,IF(SUM(W$7:W14)=2,0,IF(AA15=W$6,IF(AA15=AA16,IF((AA14-AA15)&lt;=(AA17-AA16),2,0),IF(AA15=AA14,IF((AA13-AA14)&gt;(AA16-AA15),2,0),2)),0)))</f>
        <v>0</v>
      </c>
      <c r="X15" s="12">
        <f>IF(C$4=0,0,IF(SUM(X$7:X14)=2,0,IF(AB15=X$6,IF(AB15=AB16,IF((AB14-AB15)&lt;=(AB17-AB16),2,0),IF(AB15=AB14,IF((AB13-AB14)&gt;(AB16-AB15),2,0),2)),0)))</f>
        <v>0</v>
      </c>
      <c r="Y15" s="12">
        <f t="shared" si="6"/>
        <v>1</v>
      </c>
      <c r="Z15" s="12">
        <f t="shared" si="7"/>
        <v>1</v>
      </c>
      <c r="AA15" s="12">
        <f t="shared" si="8"/>
        <v>1</v>
      </c>
      <c r="AB15" s="12">
        <f t="shared" si="9"/>
        <v>1</v>
      </c>
      <c r="AD15" s="12">
        <f t="shared" si="10"/>
        <v>83</v>
      </c>
      <c r="AE15" s="18">
        <f t="shared" si="11"/>
        <v>0</v>
      </c>
      <c r="AF15" s="12">
        <f>IF(S$4=0,0,IF(SUM(AF$7:AF14)=2,0,IF(AJ15=AF$6,IF(AJ15=AJ16,IF((AJ14-AJ15)&lt;=(AJ17-AJ16),2,0),IF(AJ15=AJ14,IF((AJ13-AJ14)&gt;(AJ16-AJ15),2,0),2)),0)))</f>
        <v>0</v>
      </c>
      <c r="AG15" s="12">
        <f>IF(C$4=0,0,IF(SUM(AG$7:AG14)=1,0,IF(AK15=AG$6,IF(AK15=AK16,IF((AK14-AK15)&lt;=(AK17-AK16),1,0),IF(AK15=AK14,IF((AK13-AK14)&gt;(AK16-AK15),1,0),1)),0)))</f>
        <v>0</v>
      </c>
      <c r="AH15" s="12">
        <f>IF(C$4=0,0,IF(SUM(AH$7:AH14)=2,0,IF(AL15=AH$6,IF(AL15=AL16,IF((AL14-AL15)&lt;=(AL17-AL16),2,0),IF(AL15=AL14,IF((AL13-AL14)&gt;(AL16-AL15),2,0),2)),0)))</f>
        <v>0</v>
      </c>
      <c r="AI15" s="12">
        <f>IF(S$4=0,0,IF(SUM(AI$7:AI14)=2,0,IF(AM15=AI$6,IF(AM15=AM16,IF((AM14-AM15)&lt;=(AM17-AM16),2,0),IF(AM15=AM14,IF((AM13-AM14)&gt;(AM16-AM15),2,0),2)),0)))</f>
        <v>0</v>
      </c>
      <c r="AJ15" s="12">
        <f t="shared" si="12"/>
        <v>1</v>
      </c>
      <c r="AK15" s="12">
        <f t="shared" si="13"/>
        <v>1</v>
      </c>
      <c r="AL15" s="12">
        <f t="shared" si="14"/>
        <v>1</v>
      </c>
      <c r="AM15" s="12">
        <f t="shared" si="15"/>
        <v>1</v>
      </c>
      <c r="AV15" s="99"/>
    </row>
    <row r="16" spans="1:54" ht="12" customHeight="1" thickTop="1" thickBot="1" x14ac:dyDescent="0.2">
      <c r="A16" s="5">
        <f t="shared" si="0"/>
        <v>0</v>
      </c>
      <c r="B16" s="5">
        <f t="shared" si="1"/>
        <v>0</v>
      </c>
      <c r="C16" s="14">
        <f t="shared" si="16"/>
        <v>82</v>
      </c>
      <c r="E16" s="56"/>
      <c r="F16" s="258">
        <f>VLOOKUP(C16,Blad1!$A:$I,9,0)</f>
        <v>224</v>
      </c>
      <c r="G16" s="65" t="str">
        <f t="shared" si="17"/>
        <v/>
      </c>
      <c r="H16" s="4" t="str">
        <f>IF(G16="I",$K16,IF(G16="II",$K16-SUM(H$8:H15),IF(G16="III",$K16-SUM(H$8:H15),IF(G16="IV",$K16-SUM(H$8:H15),IF(G16="V",1-SUM(H$8:H15)," ")))))</f>
        <v xml:space="preserve"> </v>
      </c>
      <c r="I16" s="66" t="str">
        <f t="shared" si="18"/>
        <v/>
      </c>
      <c r="J16" s="43" t="str">
        <f>IF(I16="A",$K16,IF(I16="B",$K16-SUM(J$8:J15),IF(I16="C",$K16-SUM(J$8:J15),IF(I16="D",$K16-SUM(J$8:J15),IF(I16="E",1-SUM(J$8:J15)," ")))))</f>
        <v xml:space="preserve"> </v>
      </c>
      <c r="K16" s="1">
        <f>IF(C$4=0,0,(SUM(D$8:D16)/C$4))</f>
        <v>0</v>
      </c>
      <c r="L16" s="9" t="str">
        <f t="shared" si="2"/>
        <v xml:space="preserve"> </v>
      </c>
      <c r="M16" s="2" t="str">
        <f>IF(U16=2,K16,IF(W16=2,K16-SUM(M$8:M15),IF(X16=2,K16-SUM(M$8:M15),IF(X15=2,1-SUM(M$8:M15)," "))))</f>
        <v xml:space="preserve"> </v>
      </c>
      <c r="N16" s="1" t="str">
        <f t="shared" si="3"/>
        <v xml:space="preserve"> </v>
      </c>
      <c r="P16" s="3" t="str">
        <f>IF(O16="Plus",$K16,IF(O16="Basis",$K16-SUM(P$8:P15),IF(O16="Breedte",$K16-SUM(P$8:P15),IF(O15="Breedte",1-SUM(P$8:P15)," "))))</f>
        <v xml:space="preserve"> </v>
      </c>
      <c r="Q16" s="57" t="str">
        <f t="shared" si="20"/>
        <v/>
      </c>
      <c r="R16" s="93">
        <f t="shared" si="19"/>
        <v>224</v>
      </c>
      <c r="S16" s="12">
        <f t="shared" si="4"/>
        <v>82</v>
      </c>
      <c r="T16" s="18">
        <f t="shared" si="5"/>
        <v>0</v>
      </c>
      <c r="U16" s="12">
        <f>IF(C$4=0,0,IF(SUM(U$7:U15)=2,0,IF(Y16=U$6,IF(Y16=Y17,IF((Y15-Y16)&lt;=(Y18-Y17),2,0),IF(Y16=Y15,IF((Y14-Y15)&gt;(Y17-Y16),2,0),2)),0)))</f>
        <v>0</v>
      </c>
      <c r="V16" s="12">
        <f>IF(C$4=0,0,IF(SUM(V$7:V15)=1,0,IF(Z16=V$6,IF(Z16=Z17,IF((Z15-Z16)&lt;=(Z18-Z17),1,0),IF(Z16=Z15,IF((Z14-Z15)&gt;(Z17-Z16),1,0),1)),0)))</f>
        <v>0</v>
      </c>
      <c r="W16" s="12">
        <f>IF(C$4=0,0,IF(SUM(W$7:W15)=2,0,IF(AA16=W$6,IF(AA16=AA17,IF((AA15-AA16)&lt;=(AA18-AA17),2,0),IF(AA16=AA15,IF((AA14-AA15)&gt;(AA17-AA16),2,0),2)),0)))</f>
        <v>0</v>
      </c>
      <c r="X16" s="12">
        <f>IF(C$4=0,0,IF(SUM(X$7:X15)=2,0,IF(AB16=X$6,IF(AB16=AB17,IF((AB15-AB16)&lt;=(AB18-AB17),2,0),IF(AB16=AB15,IF((AB14-AB15)&gt;(AB17-AB16),2,0),2)),0)))</f>
        <v>0</v>
      </c>
      <c r="Y16" s="12">
        <f t="shared" si="6"/>
        <v>1</v>
      </c>
      <c r="Z16" s="12">
        <f t="shared" si="7"/>
        <v>1</v>
      </c>
      <c r="AA16" s="12">
        <f t="shared" si="8"/>
        <v>1</v>
      </c>
      <c r="AB16" s="12">
        <f t="shared" si="9"/>
        <v>1</v>
      </c>
      <c r="AD16" s="12">
        <f t="shared" si="10"/>
        <v>82</v>
      </c>
      <c r="AE16" s="18">
        <f t="shared" si="11"/>
        <v>0</v>
      </c>
      <c r="AF16" s="12">
        <f>IF(S$4=0,0,IF(SUM(AF$7:AF15)=2,0,IF(AJ16=AF$6,IF(AJ16=AJ17,IF((AJ15-AJ16)&lt;=(AJ18-AJ17),2,0),IF(AJ16=AJ15,IF((AJ14-AJ15)&gt;(AJ17-AJ16),2,0),2)),0)))</f>
        <v>0</v>
      </c>
      <c r="AG16" s="12">
        <f>IF(C$4=0,0,IF(SUM(AG$7:AG15)=1,0,IF(AK16=AG$6,IF(AK16=AK17,IF((AK15-AK16)&lt;=(AK18-AK17),1,0),IF(AK16=AK15,IF((AK14-AK15)&gt;(AK17-AK16),1,0),1)),0)))</f>
        <v>0</v>
      </c>
      <c r="AH16" s="12">
        <f>IF(C$4=0,0,IF(SUM(AH$7:AH15)=2,0,IF(AL16=AH$6,IF(AL16=AL17,IF((AL15-AL16)&lt;=(AL18-AL17),2,0),IF(AL16=AL15,IF((AL14-AL15)&gt;(AL17-AL16),2,0),2)),0)))</f>
        <v>0</v>
      </c>
      <c r="AI16" s="12">
        <f>IF(S$4=0,0,IF(SUM(AI$7:AI15)=2,0,IF(AM16=AI$6,IF(AM16=AM17,IF((AM15-AM16)&lt;=(AM18-AM17),2,0),IF(AM16=AM15,IF((AM14-AM15)&gt;(AM17-AM16),2,0),2)),0)))</f>
        <v>0</v>
      </c>
      <c r="AJ16" s="12">
        <f t="shared" si="12"/>
        <v>1</v>
      </c>
      <c r="AK16" s="12">
        <f t="shared" si="13"/>
        <v>1</v>
      </c>
      <c r="AL16" s="12">
        <f t="shared" si="14"/>
        <v>1</v>
      </c>
      <c r="AM16" s="12">
        <f t="shared" si="15"/>
        <v>1</v>
      </c>
      <c r="AP16" s="44"/>
      <c r="AQ16" s="27" t="s">
        <v>6</v>
      </c>
      <c r="AR16" s="28"/>
      <c r="AS16" s="28" t="s">
        <v>8</v>
      </c>
      <c r="AT16" s="28"/>
      <c r="AU16" s="28"/>
      <c r="AV16" s="51"/>
      <c r="AW16" s="110"/>
      <c r="AX16" s="252"/>
      <c r="AY16" s="28" t="s">
        <v>9</v>
      </c>
      <c r="AZ16" s="28"/>
      <c r="BA16" s="28"/>
      <c r="BB16" s="29"/>
    </row>
    <row r="17" spans="1:55" ht="12" customHeight="1" thickTop="1" x14ac:dyDescent="0.15">
      <c r="A17" s="5">
        <f t="shared" si="0"/>
        <v>0</v>
      </c>
      <c r="B17" s="5">
        <f t="shared" si="1"/>
        <v>0</v>
      </c>
      <c r="C17" s="14">
        <f t="shared" si="16"/>
        <v>81</v>
      </c>
      <c r="F17" s="258">
        <f>VLOOKUP(C17,Blad1!$A:$I,9,0)</f>
        <v>223</v>
      </c>
      <c r="G17" s="65" t="str">
        <f t="shared" si="17"/>
        <v/>
      </c>
      <c r="H17" s="4" t="str">
        <f>IF(G17="I",$K17,IF(G17="II",$K17-SUM(H$8:H16),IF(G17="III",$K17-SUM(H$8:H16),IF(G17="IV",$K17-SUM(H$8:H16),IF(G17="V",1-SUM(H$8:H16)," ")))))</f>
        <v xml:space="preserve"> </v>
      </c>
      <c r="I17" s="66" t="str">
        <f t="shared" si="18"/>
        <v/>
      </c>
      <c r="J17" s="43" t="str">
        <f>IF(I17="A",$K17,IF(I17="B",$K17-SUM(J$8:J16),IF(I17="C",$K17-SUM(J$8:J16),IF(I17="D",$K17-SUM(J$8:J16),IF(I17="E",1-SUM(J$8:J16)," ")))))</f>
        <v xml:space="preserve"> </v>
      </c>
      <c r="K17" s="1">
        <f>IF(C$4=0,0,(SUM(D$8:D17)/C$4))</f>
        <v>0</v>
      </c>
      <c r="L17" s="9" t="str">
        <f t="shared" si="2"/>
        <v xml:space="preserve"> </v>
      </c>
      <c r="M17" s="2" t="str">
        <f>IF(U17=2,K17,IF(W17=2,K17-SUM(M$8:M16),IF(X17=2,K17-SUM(M$8:M16),IF(X16=2,1-SUM(M$8:M16)," "))))</f>
        <v xml:space="preserve"> </v>
      </c>
      <c r="N17" s="1" t="str">
        <f t="shared" si="3"/>
        <v xml:space="preserve"> </v>
      </c>
      <c r="P17" s="3" t="str">
        <f>IF(O17="Plus",$K17,IF(O17="Basis",$K17-SUM(P$8:P16),IF(O17="Breedte",$K17-SUM(P$8:P16),IF(O16="Breedte",1-SUM(P$8:P16)," "))))</f>
        <v xml:space="preserve"> </v>
      </c>
      <c r="Q17" s="57" t="str">
        <f t="shared" si="20"/>
        <v/>
      </c>
      <c r="R17" s="93">
        <f t="shared" si="19"/>
        <v>223</v>
      </c>
      <c r="S17" s="12">
        <f t="shared" si="4"/>
        <v>81</v>
      </c>
      <c r="T17" s="18">
        <f t="shared" si="5"/>
        <v>0</v>
      </c>
      <c r="U17" s="12">
        <f>IF(C$4=0,0,IF(SUM(U$7:U16)=2,0,IF(Y17=U$6,IF(Y17=Y18,IF((Y16-Y17)&lt;=(Y19-Y18),2,0),IF(Y17=Y16,IF((Y15-Y16)&gt;(Y18-Y17),2,0),2)),0)))</f>
        <v>0</v>
      </c>
      <c r="V17" s="12">
        <f>IF(C$4=0,0,IF(SUM(V$7:V16)=1,0,IF(Z17=V$6,IF(Z17=Z18,IF((Z16-Z17)&lt;=(Z19-Z18),1,0),IF(Z17=Z16,IF((Z15-Z16)&gt;(Z18-Z17),1,0),1)),0)))</f>
        <v>0</v>
      </c>
      <c r="W17" s="12">
        <f>IF(C$4=0,0,IF(SUM(W$7:W16)=2,0,IF(AA17=W$6,IF(AA17=AA18,IF((AA16-AA17)&lt;=(AA19-AA18),2,0),IF(AA17=AA16,IF((AA15-AA16)&gt;(AA18-AA17),2,0),2)),0)))</f>
        <v>0</v>
      </c>
      <c r="X17" s="12">
        <f>IF(C$4=0,0,IF(SUM(X$7:X16)=2,0,IF(AB17=X$6,IF(AB17=AB18,IF((AB16-AB17)&lt;=(AB19-AB18),2,0),IF(AB17=AB16,IF((AB15-AB16)&gt;(AB18-AB17),2,0),2)),0)))</f>
        <v>0</v>
      </c>
      <c r="Y17" s="12">
        <f t="shared" si="6"/>
        <v>1</v>
      </c>
      <c r="Z17" s="12">
        <f t="shared" si="7"/>
        <v>1</v>
      </c>
      <c r="AA17" s="12">
        <f t="shared" si="8"/>
        <v>1</v>
      </c>
      <c r="AB17" s="12">
        <f t="shared" si="9"/>
        <v>1</v>
      </c>
      <c r="AD17" s="12">
        <f t="shared" si="10"/>
        <v>81</v>
      </c>
      <c r="AE17" s="18">
        <f t="shared" si="11"/>
        <v>0</v>
      </c>
      <c r="AF17" s="12">
        <f>IF(S$4=0,0,IF(SUM(AF$7:AF16)=2,0,IF(AJ17=AF$6,IF(AJ17=AJ18,IF((AJ16-AJ17)&lt;=(AJ19-AJ18),2,0),IF(AJ17=AJ16,IF((AJ15-AJ16)&gt;(AJ18-AJ17),2,0),2)),0)))</f>
        <v>0</v>
      </c>
      <c r="AG17" s="12">
        <f>IF(C$4=0,0,IF(SUM(AG$7:AG16)=1,0,IF(AK17=AG$6,IF(AK17=AK18,IF((AK16-AK17)&lt;=(AK19-AK18),1,0),IF(AK17=AK16,IF((AK15-AK16)&gt;(AK18-AK17),1,0),1)),0)))</f>
        <v>0</v>
      </c>
      <c r="AH17" s="12">
        <f>IF(C$4=0,0,IF(SUM(AH$7:AH16)=2,0,IF(AL17=AH$6,IF(AL17=AL18,IF((AL16-AL17)&lt;=(AL19-AL18),2,0),IF(AL17=AL16,IF((AL15-AL16)&gt;(AL18-AL17),2,0),2)),0)))</f>
        <v>0</v>
      </c>
      <c r="AI17" s="12">
        <f>IF(S$4=0,0,IF(SUM(AI$7:AI16)=2,0,IF(AM17=AI$6,IF(AM17=AM18,IF((AM16-AM17)&lt;=(AM19-AM18),2,0),IF(AM17=AM16,IF((AM15-AM16)&gt;(AM18-AM17),2,0),2)),0)))</f>
        <v>0</v>
      </c>
      <c r="AJ17" s="12">
        <f t="shared" si="12"/>
        <v>1</v>
      </c>
      <c r="AK17" s="12">
        <f t="shared" si="13"/>
        <v>1</v>
      </c>
      <c r="AL17" s="12">
        <f t="shared" si="14"/>
        <v>1</v>
      </c>
      <c r="AM17" s="12">
        <f t="shared" si="15"/>
        <v>1</v>
      </c>
      <c r="AP17" s="44"/>
      <c r="AQ17" s="30"/>
      <c r="AR17" s="31"/>
      <c r="AS17" s="32" t="s">
        <v>17</v>
      </c>
      <c r="AT17" s="32" t="s">
        <v>18</v>
      </c>
      <c r="AU17" s="32" t="s">
        <v>19</v>
      </c>
      <c r="AV17" s="107" t="s">
        <v>20</v>
      </c>
      <c r="AW17" s="108"/>
      <c r="AX17" s="108"/>
      <c r="AY17" s="32" t="s">
        <v>17</v>
      </c>
      <c r="AZ17" s="32" t="s">
        <v>18</v>
      </c>
      <c r="BA17" s="32" t="s">
        <v>19</v>
      </c>
      <c r="BB17" s="33" t="s">
        <v>20</v>
      </c>
    </row>
    <row r="18" spans="1:55" ht="12" customHeight="1" thickBot="1" x14ac:dyDescent="0.2">
      <c r="A18" s="5">
        <f t="shared" si="0"/>
        <v>0</v>
      </c>
      <c r="B18" s="5">
        <f t="shared" si="1"/>
        <v>0</v>
      </c>
      <c r="C18" s="14">
        <f t="shared" si="16"/>
        <v>80</v>
      </c>
      <c r="E18" s="56"/>
      <c r="F18" s="258">
        <f>VLOOKUP(C18,Blad1!$A:$I,9,0)</f>
        <v>222</v>
      </c>
      <c r="G18" s="65" t="str">
        <f t="shared" si="17"/>
        <v/>
      </c>
      <c r="H18" s="4" t="str">
        <f>IF(G18="I",$K18,IF(G18="II",$K18-SUM(H$8:H17),IF(G18="III",$K18-SUM(H$8:H17),IF(G18="IV",$K18-SUM(H$8:H17),IF(G18="V",1-SUM(H$8:H17)," ")))))</f>
        <v xml:space="preserve"> </v>
      </c>
      <c r="I18" s="66" t="str">
        <f t="shared" si="18"/>
        <v/>
      </c>
      <c r="J18" s="43" t="str">
        <f>IF(I18="A",$K18,IF(I18="B",$K18-SUM(J$8:J17),IF(I18="C",$K18-SUM(J$8:J17),IF(I18="D",$K18-SUM(J$8:J17),IF(I18="E",1-SUM(J$8:J17)," ")))))</f>
        <v xml:space="preserve"> </v>
      </c>
      <c r="K18" s="1">
        <f>IF(C$4=0,0,(SUM(D$8:D18)/C$4))</f>
        <v>0</v>
      </c>
      <c r="L18" s="9" t="str">
        <f t="shared" si="2"/>
        <v xml:space="preserve"> </v>
      </c>
      <c r="M18" s="2" t="str">
        <f>IF(U18=2,K18,IF(W18=2,K18-SUM(M$8:M17),IF(X18=2,K18-SUM(M$8:M17),IF(X17=2,1-SUM(M$8:M17)," "))))</f>
        <v xml:space="preserve"> </v>
      </c>
      <c r="N18" s="1" t="str">
        <f t="shared" si="3"/>
        <v xml:space="preserve"> </v>
      </c>
      <c r="P18" s="3" t="str">
        <f>IF(O18="Plus",$K18,IF(O18="Basis",$K18-SUM(P$8:P17),IF(O18="Breedte",$K18-SUM(P$8:P17),IF(O17="Breedte",1-SUM(P$8:P17)," "))))</f>
        <v xml:space="preserve"> </v>
      </c>
      <c r="Q18" s="57" t="str">
        <f t="shared" si="20"/>
        <v/>
      </c>
      <c r="R18" s="93">
        <f t="shared" si="19"/>
        <v>222</v>
      </c>
      <c r="S18" s="12">
        <f t="shared" si="4"/>
        <v>80</v>
      </c>
      <c r="T18" s="18">
        <f t="shared" si="5"/>
        <v>0</v>
      </c>
      <c r="U18" s="12">
        <f>IF(C$4=0,0,IF(SUM(U$7:U17)=2,0,IF(Y18=U$6,IF(Y18=Y19,IF((Y17-Y18)&lt;=(Y20-Y19),2,0),IF(Y18=Y17,IF((Y16-Y17)&gt;(Y19-Y18),2,0),2)),0)))</f>
        <v>0</v>
      </c>
      <c r="V18" s="12">
        <f>IF(C$4=0,0,IF(SUM(V$7:V17)=1,0,IF(Z18=V$6,IF(Z18=Z19,IF((Z17-Z18)&lt;=(Z20-Z19),1,0),IF(Z18=Z17,IF((Z16-Z17)&gt;(Z19-Z18),1,0),1)),0)))</f>
        <v>0</v>
      </c>
      <c r="W18" s="12">
        <f>IF(C$4=0,0,IF(SUM(W$7:W17)=2,0,IF(AA18=W$6,IF(AA18=AA19,IF((AA17-AA18)&lt;=(AA20-AA19),2,0),IF(AA18=AA17,IF((AA16-AA17)&gt;(AA19-AA18),2,0),2)),0)))</f>
        <v>0</v>
      </c>
      <c r="X18" s="12">
        <f>IF(C$4=0,0,IF(SUM(X$7:X17)=2,0,IF(AB18=X$6,IF(AB18=AB19,IF((AB17-AB18)&lt;=(AB20-AB19),2,0),IF(AB18=AB17,IF((AB16-AB17)&gt;(AB19-AB18),2,0),2)),0)))</f>
        <v>0</v>
      </c>
      <c r="Y18" s="12">
        <f t="shared" si="6"/>
        <v>1</v>
      </c>
      <c r="Z18" s="12">
        <f t="shared" si="7"/>
        <v>1</v>
      </c>
      <c r="AA18" s="12">
        <f t="shared" si="8"/>
        <v>1</v>
      </c>
      <c r="AB18" s="12">
        <f t="shared" si="9"/>
        <v>1</v>
      </c>
      <c r="AD18" s="12">
        <f t="shared" si="10"/>
        <v>80</v>
      </c>
      <c r="AE18" s="18">
        <f t="shared" si="11"/>
        <v>0</v>
      </c>
      <c r="AF18" s="12">
        <f>IF(S$4=0,0,IF(SUM(AF$7:AF17)=2,0,IF(AJ18=AF$6,IF(AJ18=AJ19,IF((AJ17-AJ18)&lt;=(AJ20-AJ19),2,0),IF(AJ18=AJ17,IF((AJ16-AJ17)&gt;(AJ19-AJ18),2,0),2)),0)))</f>
        <v>0</v>
      </c>
      <c r="AG18" s="12">
        <f>IF(C$4=0,0,IF(SUM(AG$7:AG17)=1,0,IF(AK18=AG$6,IF(AK18=AK19,IF((AK17-AK18)&lt;=(AK20-AK19),1,0),IF(AK18=AK17,IF((AK16-AK17)&gt;(AK19-AK18),1,0),1)),0)))</f>
        <v>0</v>
      </c>
      <c r="AH18" s="12">
        <f>IF(C$4=0,0,IF(SUM(AH$7:AH17)=2,0,IF(AL18=AH$6,IF(AL18=AL19,IF((AL17-AL18)&lt;=(AL20-AL19),2,0),IF(AL18=AL17,IF((AL16-AL17)&gt;(AL19-AL18),2,0),2)),0)))</f>
        <v>0</v>
      </c>
      <c r="AI18" s="12">
        <f>IF(S$4=0,0,IF(SUM(AI$7:AI17)=2,0,IF(AM18=AI$6,IF(AM18=AM19,IF((AM17-AM18)&lt;=(AM20-AM19),2,0),IF(AM18=AM17,IF((AM16-AM17)&gt;(AM19-AM18),2,0),2)),0)))</f>
        <v>0</v>
      </c>
      <c r="AJ18" s="12">
        <f t="shared" si="12"/>
        <v>1</v>
      </c>
      <c r="AK18" s="12">
        <f t="shared" si="13"/>
        <v>1</v>
      </c>
      <c r="AL18" s="12">
        <f t="shared" si="14"/>
        <v>1</v>
      </c>
      <c r="AM18" s="12">
        <f t="shared" si="15"/>
        <v>1</v>
      </c>
      <c r="AP18" s="44"/>
      <c r="AQ18" s="49" t="s">
        <v>24</v>
      </c>
      <c r="AR18" s="50">
        <v>0.2</v>
      </c>
      <c r="AS18" s="94">
        <f>IF($V3=0,0,VLOOKUP("Plus",$L:$T,8,FALSE))</f>
        <v>0</v>
      </c>
      <c r="AT18" s="19">
        <f>AU18*AT$22</f>
        <v>0</v>
      </c>
      <c r="AU18" s="20">
        <f>AV18</f>
        <v>0</v>
      </c>
      <c r="AV18" s="20">
        <f>IF($V3=0,0,VLOOKUP("Plus",$L:$T,9,FALSE))</f>
        <v>0</v>
      </c>
      <c r="AW18" s="100"/>
      <c r="AX18" s="101"/>
      <c r="AY18" s="46">
        <f>IF($W3=0,0,VLOOKUP("Plus",$O:$T,5,FALSE))</f>
        <v>0</v>
      </c>
      <c r="AZ18" s="47">
        <f>BA18*$AT$22</f>
        <v>0</v>
      </c>
      <c r="BA18" s="26">
        <f>BB18</f>
        <v>0</v>
      </c>
      <c r="BB18" s="22">
        <f>IF($W3=0,0,VLOOKUP("Plus",$O:$T,6,FALSE))</f>
        <v>0</v>
      </c>
      <c r="BC18" s="39"/>
    </row>
    <row r="19" spans="1:55" ht="12" customHeight="1" thickTop="1" thickBot="1" x14ac:dyDescent="0.2">
      <c r="A19" s="5">
        <f t="shared" si="0"/>
        <v>0</v>
      </c>
      <c r="B19" s="5">
        <f t="shared" si="1"/>
        <v>0</v>
      </c>
      <c r="C19" s="14">
        <f t="shared" si="16"/>
        <v>79</v>
      </c>
      <c r="F19" s="258">
        <f>VLOOKUP(C19,Blad1!$A:$I,9,0)</f>
        <v>221</v>
      </c>
      <c r="G19" s="65" t="str">
        <f t="shared" si="17"/>
        <v/>
      </c>
      <c r="H19" s="4" t="str">
        <f>IF(G19="I",$K19,IF(G19="II",$K19-SUM(H$8:H18),IF(G19="III",$K19-SUM(H$8:H18),IF(G19="IV",$K19-SUM(H$8:H18),IF(G19="V",1-SUM(H$8:H18)," ")))))</f>
        <v xml:space="preserve"> </v>
      </c>
      <c r="I19" s="66" t="str">
        <f t="shared" si="18"/>
        <v/>
      </c>
      <c r="J19" s="43" t="str">
        <f>IF(I19="A",$K19,IF(I19="B",$K19-SUM(J$8:J18),IF(I19="C",$K19-SUM(J$8:J18),IF(I19="D",$K19-SUM(J$8:J18),IF(I19="E",1-SUM(J$8:J18)," ")))))</f>
        <v xml:space="preserve"> </v>
      </c>
      <c r="K19" s="1">
        <f>IF(C$4=0,0,(SUM(D$8:D19)/C$4))</f>
        <v>0</v>
      </c>
      <c r="L19" s="9" t="str">
        <f t="shared" si="2"/>
        <v xml:space="preserve"> </v>
      </c>
      <c r="M19" s="2" t="str">
        <f>IF(U19=2,K19,IF(W19=2,K19-SUM(M$8:M18),IF(X19=2,K19-SUM(M$8:M18),IF(X18=2,1-SUM(M$8:M18)," "))))</f>
        <v xml:space="preserve"> </v>
      </c>
      <c r="N19" s="1" t="str">
        <f t="shared" si="3"/>
        <v xml:space="preserve"> </v>
      </c>
      <c r="P19" s="3" t="str">
        <f>IF(O19="Plus",$K19,IF(O19="Basis",$K19-SUM(P$8:P18),IF(O19="Breedte",$K19-SUM(P$8:P18),IF(O18="Breedte",1-SUM(P$8:P18)," "))))</f>
        <v xml:space="preserve"> </v>
      </c>
      <c r="Q19" s="57" t="str">
        <f t="shared" si="20"/>
        <v/>
      </c>
      <c r="R19" s="93">
        <f t="shared" si="19"/>
        <v>221</v>
      </c>
      <c r="S19" s="12">
        <f t="shared" si="4"/>
        <v>79</v>
      </c>
      <c r="T19" s="18">
        <f t="shared" si="5"/>
        <v>0</v>
      </c>
      <c r="U19" s="12">
        <f>IF(C$4=0,0,IF(SUM(U$7:U18)=2,0,IF(Y19=U$6,IF(Y19=Y20,IF((Y18-Y19)&lt;=(Y21-Y20),2,0),IF(Y19=Y18,IF((Y17-Y18)&gt;(Y20-Y19),2,0),2)),0)))</f>
        <v>0</v>
      </c>
      <c r="V19" s="12">
        <f>IF(C$4=0,0,IF(SUM(V$7:V18)=1,0,IF(Z19=V$6,IF(Z19=Z20,IF((Z18-Z19)&lt;=(Z21-Z20),1,0),IF(Z19=Z18,IF((Z17-Z18)&gt;(Z20-Z19),1,0),1)),0)))</f>
        <v>0</v>
      </c>
      <c r="W19" s="12">
        <f>IF(C$4=0,0,IF(SUM(W$7:W18)=2,0,IF(AA19=W$6,IF(AA19=AA20,IF((AA18-AA19)&lt;=(AA21-AA20),2,0),IF(AA19=AA18,IF((AA17-AA18)&gt;(AA20-AA19),2,0),2)),0)))</f>
        <v>0</v>
      </c>
      <c r="X19" s="12">
        <f>IF(C$4=0,0,IF(SUM(X$7:X18)=2,0,IF(AB19=X$6,IF(AB19=AB20,IF((AB18-AB19)&lt;=(AB21-AB20),2,0),IF(AB19=AB18,IF((AB17-AB18)&gt;(AB20-AB19),2,0),2)),0)))</f>
        <v>0</v>
      </c>
      <c r="Y19" s="12">
        <f t="shared" si="6"/>
        <v>1</v>
      </c>
      <c r="Z19" s="12">
        <f t="shared" si="7"/>
        <v>1</v>
      </c>
      <c r="AA19" s="12">
        <f t="shared" si="8"/>
        <v>1</v>
      </c>
      <c r="AB19" s="12">
        <f t="shared" si="9"/>
        <v>1</v>
      </c>
      <c r="AD19" s="12">
        <f t="shared" si="10"/>
        <v>79</v>
      </c>
      <c r="AE19" s="18">
        <f t="shared" si="11"/>
        <v>0</v>
      </c>
      <c r="AF19" s="12">
        <f>IF(S$4=0,0,IF(SUM(AF$7:AF18)=2,0,IF(AJ19=AF$6,IF(AJ19=AJ20,IF((AJ18-AJ19)&lt;=(AJ21-AJ20),2,0),IF(AJ19=AJ18,IF((AJ17-AJ18)&gt;(AJ20-AJ19),2,0),2)),0)))</f>
        <v>0</v>
      </c>
      <c r="AG19" s="12">
        <f>IF(C$4=0,0,IF(SUM(AG$7:AG18)=1,0,IF(AK19=AG$6,IF(AK19=AK20,IF((AK18-AK19)&lt;=(AK21-AK20),1,0),IF(AK19=AK18,IF((AK17-AK18)&gt;(AK20-AK19),1,0),1)),0)))</f>
        <v>0</v>
      </c>
      <c r="AH19" s="12">
        <f>IF(C$4=0,0,IF(SUM(AH$7:AH18)=2,0,IF(AL19=AH$6,IF(AL19=AL20,IF((AL18-AL19)&lt;=(AL21-AL20),2,0),IF(AL19=AL18,IF((AL17-AL18)&gt;(AL20-AL19),2,0),2)),0)))</f>
        <v>0</v>
      </c>
      <c r="AI19" s="12">
        <f>IF(S$4=0,0,IF(SUM(AI$7:AI18)=2,0,IF(AM19=AI$6,IF(AM19=AM20,IF((AM18-AM19)&lt;=(AM21-AM20),2,0),IF(AM19=AM18,IF((AM17-AM18)&gt;(AM20-AM19),2,0),2)),0)))</f>
        <v>0</v>
      </c>
      <c r="AJ19" s="12">
        <f t="shared" si="12"/>
        <v>1</v>
      </c>
      <c r="AK19" s="12">
        <f t="shared" si="13"/>
        <v>1</v>
      </c>
      <c r="AL19" s="12">
        <f t="shared" si="14"/>
        <v>1</v>
      </c>
      <c r="AM19" s="12">
        <f t="shared" si="15"/>
        <v>1</v>
      </c>
      <c r="AP19" s="44"/>
      <c r="AQ19" s="49" t="s">
        <v>22</v>
      </c>
      <c r="AR19" s="50">
        <v>0.6</v>
      </c>
      <c r="AS19" s="94">
        <f>IF($V4=0,0,VLOOKUP("Basis",$L:$T,8,FALSE))</f>
        <v>0</v>
      </c>
      <c r="AT19" s="19">
        <f>AU19*AT$22</f>
        <v>0</v>
      </c>
      <c r="AU19" s="20">
        <f>AV19-AV18</f>
        <v>0</v>
      </c>
      <c r="AV19" s="20">
        <f>IF($V4=0,0,VLOOKUP("Basis",$L:$T,9,FALSE))</f>
        <v>0</v>
      </c>
      <c r="AW19" s="100"/>
      <c r="AX19" s="101"/>
      <c r="AY19" s="46">
        <f>IF($W4=0,0,VLOOKUP("Basis",$O:$T,5,FALSE))</f>
        <v>0</v>
      </c>
      <c r="AZ19" s="47">
        <f t="shared" ref="AZ19:AZ20" si="21">BA19*$AT$22</f>
        <v>0</v>
      </c>
      <c r="BA19" s="26">
        <f>BB19-BB18</f>
        <v>0</v>
      </c>
      <c r="BB19" s="22">
        <f>IF($W4=0,0,VLOOKUP("Basis",$O:$T,6,FALSE))</f>
        <v>0</v>
      </c>
      <c r="BC19" s="39"/>
    </row>
    <row r="20" spans="1:55" ht="12" customHeight="1" thickTop="1" thickBot="1" x14ac:dyDescent="0.2">
      <c r="A20" s="5">
        <f t="shared" si="0"/>
        <v>0</v>
      </c>
      <c r="B20" s="5">
        <f t="shared" si="1"/>
        <v>0</v>
      </c>
      <c r="C20" s="14">
        <f t="shared" si="16"/>
        <v>78</v>
      </c>
      <c r="F20" s="258">
        <f>VLOOKUP(C20,Blad1!$A:$I,9,0)</f>
        <v>220</v>
      </c>
      <c r="G20" s="65" t="str">
        <f t="shared" si="17"/>
        <v/>
      </c>
      <c r="H20" s="4" t="str">
        <f>IF(G20="I",$K20,IF(G20="II",$K20-SUM(H$8:H19),IF(G20="III",$K20-SUM(H$8:H19),IF(G20="IV",$K20-SUM(H$8:H19),IF(G20="V",1-SUM(H$8:H19)," ")))))</f>
        <v xml:space="preserve"> </v>
      </c>
      <c r="I20" s="66" t="str">
        <f t="shared" si="18"/>
        <v/>
      </c>
      <c r="J20" s="43" t="str">
        <f>IF(I20="A",$K20,IF(I20="B",$K20-SUM(J$8:J19),IF(I20="C",$K20-SUM(J$8:J19),IF(I20="D",$K20-SUM(J$8:J19),IF(I20="E",1-SUM(J$8:J19)," ")))))</f>
        <v xml:space="preserve"> </v>
      </c>
      <c r="K20" s="1">
        <f>IF(C$4=0,0,(SUM(D$8:D20)/C$4))</f>
        <v>0</v>
      </c>
      <c r="L20" s="9" t="str">
        <f t="shared" si="2"/>
        <v xml:space="preserve"> </v>
      </c>
      <c r="M20" s="2" t="str">
        <f>IF(U20=2,K20,IF(W20=2,K20-SUM(M$8:M19),IF(X20=2,K20-SUM(M$8:M19),IF(X19=2,1-SUM(M$8:M19)," "))))</f>
        <v xml:space="preserve"> </v>
      </c>
      <c r="N20" s="1" t="str">
        <f t="shared" si="3"/>
        <v xml:space="preserve"> </v>
      </c>
      <c r="P20" s="3" t="str">
        <f>IF(O20="Plus",$K20,IF(O20="Basis",$K20-SUM(P$8:P19),IF(O20="Breedte",$K20-SUM(P$8:P19),IF(O19="Breedte",1-SUM(P$8:P19)," "))))</f>
        <v xml:space="preserve"> </v>
      </c>
      <c r="Q20" s="57" t="str">
        <f t="shared" si="20"/>
        <v/>
      </c>
      <c r="R20" s="93">
        <f t="shared" si="19"/>
        <v>220</v>
      </c>
      <c r="S20" s="12">
        <f t="shared" si="4"/>
        <v>78</v>
      </c>
      <c r="T20" s="18">
        <f t="shared" si="5"/>
        <v>0</v>
      </c>
      <c r="U20" s="12">
        <f>IF(C$4=0,0,IF(SUM(U$7:U19)=2,0,IF(Y20=U$6,IF(Y20=Y21,IF((Y19-Y20)&lt;=(Y22-Y21),2,0),IF(Y20=Y19,IF((Y18-Y19)&gt;(Y21-Y20),2,0),2)),0)))</f>
        <v>0</v>
      </c>
      <c r="V20" s="12">
        <f>IF(C$4=0,0,IF(SUM(V$7:V19)=1,0,IF(Z20=V$6,IF(Z20=Z21,IF((Z19-Z20)&lt;=(Z22-Z21),1,0),IF(Z20=Z19,IF((Z18-Z19)&gt;(Z21-Z20),1,0),1)),0)))</f>
        <v>0</v>
      </c>
      <c r="W20" s="12">
        <f>IF(C$4=0,0,IF(SUM(W$7:W19)=2,0,IF(AA20=W$6,IF(AA20=AA21,IF((AA19-AA20)&lt;=(AA22-AA21),2,0),IF(AA20=AA19,IF((AA18-AA19)&gt;(AA21-AA20),2,0),2)),0)))</f>
        <v>0</v>
      </c>
      <c r="X20" s="12">
        <f>IF(C$4=0,0,IF(SUM(X$7:X19)=2,0,IF(AB20=X$6,IF(AB20=AB21,IF((AB19-AB20)&lt;=(AB22-AB21),2,0),IF(AB20=AB19,IF((AB18-AB19)&gt;(AB21-AB20),2,0),2)),0)))</f>
        <v>0</v>
      </c>
      <c r="Y20" s="12">
        <f t="shared" si="6"/>
        <v>1</v>
      </c>
      <c r="Z20" s="12">
        <f t="shared" si="7"/>
        <v>1</v>
      </c>
      <c r="AA20" s="12">
        <f t="shared" si="8"/>
        <v>1</v>
      </c>
      <c r="AB20" s="12">
        <f t="shared" si="9"/>
        <v>1</v>
      </c>
      <c r="AD20" s="12">
        <f t="shared" si="10"/>
        <v>78</v>
      </c>
      <c r="AE20" s="18">
        <f t="shared" si="11"/>
        <v>0</v>
      </c>
      <c r="AF20" s="12">
        <f>IF(S$4=0,0,IF(SUM(AF$7:AF19)=2,0,IF(AJ20=AF$6,IF(AJ20=AJ21,IF((AJ19-AJ20)&lt;=(AJ22-AJ21),2,0),IF(AJ20=AJ19,IF((AJ18-AJ19)&gt;(AJ21-AJ20),2,0),2)),0)))</f>
        <v>0</v>
      </c>
      <c r="AG20" s="12">
        <f>IF(C$4=0,0,IF(SUM(AG$7:AG19)=1,0,IF(AK20=AG$6,IF(AK20=AK21,IF((AK19-AK20)&lt;=(AK22-AK21),1,0),IF(AK20=AK19,IF((AK18-AK19)&gt;(AK21-AK20),1,0),1)),0)))</f>
        <v>0</v>
      </c>
      <c r="AH20" s="12">
        <f>IF(C$4=0,0,IF(SUM(AH$7:AH19)=2,0,IF(AL20=AH$6,IF(AL20=AL21,IF((AL19-AL20)&lt;=(AL22-AL21),2,0),IF(AL20=AL19,IF((AL18-AL19)&gt;(AL21-AL20),2,0),2)),0)))</f>
        <v>0</v>
      </c>
      <c r="AI20" s="12">
        <f>IF(S$4=0,0,IF(SUM(AI$7:AI19)=2,0,IF(AM20=AI$6,IF(AM20=AM21,IF((AM19-AM20)&lt;=(AM22-AM21),2,0),IF(AM20=AM19,IF((AM18-AM19)&gt;(AM21-AM20),2,0),2)),0)))</f>
        <v>0</v>
      </c>
      <c r="AJ20" s="12">
        <f t="shared" si="12"/>
        <v>1</v>
      </c>
      <c r="AK20" s="12">
        <f t="shared" si="13"/>
        <v>1</v>
      </c>
      <c r="AL20" s="12">
        <f t="shared" si="14"/>
        <v>1</v>
      </c>
      <c r="AM20" s="12">
        <f t="shared" si="15"/>
        <v>1</v>
      </c>
      <c r="AP20" s="44"/>
      <c r="AQ20" s="49" t="s">
        <v>23</v>
      </c>
      <c r="AR20" s="50">
        <v>0.2</v>
      </c>
      <c r="AS20" s="94">
        <f>IF($V5=0,0,VLOOKUP("Breedte",$L:$T,8,FALSE))</f>
        <v>0</v>
      </c>
      <c r="AT20" s="19">
        <f>AU20*AT$22</f>
        <v>0</v>
      </c>
      <c r="AU20" s="20">
        <f>AV20-AV19</f>
        <v>0</v>
      </c>
      <c r="AV20" s="20">
        <f>IF($V5=0,0,VLOOKUP("Breedte",$L:$T,9,FALSE))</f>
        <v>0</v>
      </c>
      <c r="AW20" s="100"/>
      <c r="AX20" s="101"/>
      <c r="AY20" s="46">
        <f>IF($W5=0,0,VLOOKUP("Breedte",$O:$T,5,FALSE))</f>
        <v>0</v>
      </c>
      <c r="AZ20" s="47">
        <f t="shared" si="21"/>
        <v>0</v>
      </c>
      <c r="BA20" s="26">
        <f>BB20-BB19</f>
        <v>0</v>
      </c>
      <c r="BB20" s="22">
        <f>IF($W5=0,0,VLOOKUP("Breedte",$O:$T,6,FALSE))</f>
        <v>0</v>
      </c>
      <c r="BC20" s="39"/>
    </row>
    <row r="21" spans="1:55" ht="12" customHeight="1" thickTop="1" thickBot="1" x14ac:dyDescent="0.2">
      <c r="A21" s="5">
        <f t="shared" si="0"/>
        <v>0</v>
      </c>
      <c r="B21" s="5">
        <f t="shared" si="1"/>
        <v>0</v>
      </c>
      <c r="C21" s="14">
        <f t="shared" si="16"/>
        <v>77</v>
      </c>
      <c r="E21" s="56"/>
      <c r="F21" s="258">
        <f>VLOOKUP(C21,Blad1!$A:$I,9,0)</f>
        <v>219</v>
      </c>
      <c r="G21" s="65" t="str">
        <f t="shared" si="17"/>
        <v/>
      </c>
      <c r="H21" s="4" t="str">
        <f>IF(G21="I",$K21,IF(G21="II",$K21-SUM(H$8:H20),IF(G21="III",$K21-SUM(H$8:H20),IF(G21="IV",$K21-SUM(H$8:H20),IF(G21="V",1-SUM(H$8:H20)," ")))))</f>
        <v xml:space="preserve"> </v>
      </c>
      <c r="I21" s="66" t="str">
        <f t="shared" si="18"/>
        <v/>
      </c>
      <c r="J21" s="43" t="str">
        <f>IF(I21="A",$K21,IF(I21="B",$K21-SUM(J$8:J20),IF(I21="C",$K21-SUM(J$8:J20),IF(I21="D",$K21-SUM(J$8:J20),IF(I21="E",1-SUM(J$8:J20)," ")))))</f>
        <v xml:space="preserve"> </v>
      </c>
      <c r="K21" s="1">
        <f>IF(C$4=0,0,(SUM(D$8:D21)/C$4))</f>
        <v>0</v>
      </c>
      <c r="L21" s="9" t="str">
        <f t="shared" si="2"/>
        <v xml:space="preserve"> </v>
      </c>
      <c r="M21" s="2" t="str">
        <f>IF(U21=2,K21,IF(W21=2,K21-SUM(M$8:M20),IF(X21=2,K21-SUM(M$8:M20),IF(X20=2,1-SUM(M$8:M20)," "))))</f>
        <v xml:space="preserve"> </v>
      </c>
      <c r="N21" s="1" t="str">
        <f t="shared" si="3"/>
        <v xml:space="preserve"> </v>
      </c>
      <c r="P21" s="3" t="str">
        <f>IF(O21="Plus",$K21,IF(O21="Basis",$K21-SUM(P$8:P20),IF(O21="Breedte",$K21-SUM(P$8:P20),IF(O20="Breedte",1-SUM(P$8:P20)," "))))</f>
        <v xml:space="preserve"> </v>
      </c>
      <c r="Q21" s="57" t="str">
        <f t="shared" si="20"/>
        <v/>
      </c>
      <c r="R21" s="93">
        <f t="shared" si="19"/>
        <v>219</v>
      </c>
      <c r="S21" s="12">
        <f t="shared" si="4"/>
        <v>77</v>
      </c>
      <c r="T21" s="18">
        <f t="shared" si="5"/>
        <v>0</v>
      </c>
      <c r="U21" s="12">
        <f>IF(C$4=0,0,IF(SUM(U$7:U20)=2,0,IF(Y21=U$6,IF(Y21=Y22,IF((Y20-Y21)&lt;=(Y23-Y22),2,0),IF(Y21=Y20,IF((Y19-Y20)&gt;(Y22-Y21),2,0),2)),0)))</f>
        <v>0</v>
      </c>
      <c r="V21" s="12">
        <f>IF(C$4=0,0,IF(SUM(V$7:V20)=1,0,IF(Z21=V$6,IF(Z21=Z22,IF((Z20-Z21)&lt;=(Z23-Z22),1,0),IF(Z21=Z20,IF((Z19-Z20)&gt;(Z22-Z21),1,0),1)),0)))</f>
        <v>0</v>
      </c>
      <c r="W21" s="12">
        <f>IF(C$4=0,0,IF(SUM(W$7:W20)=2,0,IF(AA21=W$6,IF(AA21=AA22,IF((AA20-AA21)&lt;=(AA23-AA22),2,0),IF(AA21=AA20,IF((AA19-AA20)&gt;(AA22-AA21),2,0),2)),0)))</f>
        <v>0</v>
      </c>
      <c r="X21" s="12">
        <f>IF(C$4=0,0,IF(SUM(X$7:X20)=2,0,IF(AB21=X$6,IF(AB21=AB22,IF((AB20-AB21)&lt;=(AB23-AB22),2,0),IF(AB21=AB20,IF((AB19-AB20)&gt;(AB22-AB21),2,0),2)),0)))</f>
        <v>0</v>
      </c>
      <c r="Y21" s="12">
        <f t="shared" si="6"/>
        <v>1</v>
      </c>
      <c r="Z21" s="12">
        <f t="shared" si="7"/>
        <v>1</v>
      </c>
      <c r="AA21" s="12">
        <f t="shared" si="8"/>
        <v>1</v>
      </c>
      <c r="AB21" s="12">
        <f t="shared" si="9"/>
        <v>1</v>
      </c>
      <c r="AD21" s="12">
        <f t="shared" si="10"/>
        <v>77</v>
      </c>
      <c r="AE21" s="18">
        <f t="shared" si="11"/>
        <v>0</v>
      </c>
      <c r="AF21" s="12">
        <f>IF(S$4=0,0,IF(SUM(AF$7:AF20)=2,0,IF(AJ21=AF$6,IF(AJ21=AJ22,IF((AJ20-AJ21)&lt;=(AJ23-AJ22),2,0),IF(AJ21=AJ20,IF((AJ19-AJ20)&gt;(AJ22-AJ21),2,0),2)),0)))</f>
        <v>0</v>
      </c>
      <c r="AG21" s="12">
        <f>IF(C$4=0,0,IF(SUM(AG$7:AG20)=1,0,IF(AK21=AG$6,IF(AK21=AK22,IF((AK20-AK21)&lt;=(AK23-AK22),1,0),IF(AK21=AK20,IF((AK19-AK20)&gt;(AK22-AK21),1,0),1)),0)))</f>
        <v>0</v>
      </c>
      <c r="AH21" s="12">
        <f>IF(C$4=0,0,IF(SUM(AH$7:AH20)=2,0,IF(AL21=AH$6,IF(AL21=AL22,IF((AL20-AL21)&lt;=(AL23-AL22),2,0),IF(AL21=AL20,IF((AL19-AL20)&gt;(AL22-AL21),2,0),2)),0)))</f>
        <v>0</v>
      </c>
      <c r="AI21" s="12">
        <f>IF(S$4=0,0,IF(SUM(AI$7:AI20)=2,0,IF(AM21=AI$6,IF(AM21=AM22,IF((AM20-AM21)&lt;=(AM23-AM22),2,0),IF(AM21=AM20,IF((AM19-AM20)&gt;(AM22-AM21),2,0),2)),0)))</f>
        <v>0</v>
      </c>
      <c r="AJ21" s="12">
        <f t="shared" si="12"/>
        <v>1</v>
      </c>
      <c r="AK21" s="12">
        <f t="shared" si="13"/>
        <v>1</v>
      </c>
      <c r="AL21" s="12">
        <f t="shared" si="14"/>
        <v>1</v>
      </c>
      <c r="AM21" s="12">
        <f t="shared" si="15"/>
        <v>1</v>
      </c>
      <c r="AQ21" s="49" t="s">
        <v>25</v>
      </c>
      <c r="AR21" s="50"/>
      <c r="AS21" s="94"/>
      <c r="AT21" s="113"/>
      <c r="AU21" s="20"/>
      <c r="AV21" s="20">
        <f>IF(SUM(AT18:AT20)&lt;AT22,1,0)</f>
        <v>0</v>
      </c>
      <c r="AW21" s="100"/>
      <c r="AX21" s="101"/>
      <c r="AY21" s="21"/>
      <c r="AZ21" s="47"/>
      <c r="BA21" s="26"/>
      <c r="BB21" s="22">
        <f>IF(SUM(W3:W5)=0,0,IF(SUM(AT18:AT20)&lt;AT22,1,0))</f>
        <v>0</v>
      </c>
      <c r="BC21" s="39"/>
    </row>
    <row r="22" spans="1:55" ht="12" customHeight="1" thickTop="1" thickBot="1" x14ac:dyDescent="0.2">
      <c r="A22" s="5">
        <f t="shared" si="0"/>
        <v>0</v>
      </c>
      <c r="B22" s="5">
        <f t="shared" si="1"/>
        <v>0</v>
      </c>
      <c r="C22" s="14">
        <f t="shared" si="16"/>
        <v>76</v>
      </c>
      <c r="E22" s="56"/>
      <c r="F22" s="258">
        <f>VLOOKUP(C22,Blad1!$A:$I,9,0)</f>
        <v>218</v>
      </c>
      <c r="G22" s="65" t="str">
        <f t="shared" si="17"/>
        <v/>
      </c>
      <c r="H22" s="4" t="str">
        <f>IF(G22="I",$K22,IF(G22="II",$K22-SUM(H$8:H21),IF(G22="III",$K22-SUM(H$8:H21),IF(G22="IV",$K22-SUM(H$8:H21),IF(G22="V",1-SUM(H$8:H21)," ")))))</f>
        <v xml:space="preserve"> </v>
      </c>
      <c r="I22" s="66" t="str">
        <f t="shared" si="18"/>
        <v/>
      </c>
      <c r="J22" s="43" t="str">
        <f>IF(I22="A",$K22,IF(I22="B",$K22-SUM(J$8:J21),IF(I22="C",$K22-SUM(J$8:J21),IF(I22="D",$K22-SUM(J$8:J21),IF(I22="E",1-SUM(J$8:J21)," ")))))</f>
        <v xml:space="preserve"> </v>
      </c>
      <c r="K22" s="1">
        <f>IF(C$4=0,0,(SUM(D$8:D22)/C$4))</f>
        <v>0</v>
      </c>
      <c r="L22" s="9" t="str">
        <f t="shared" si="2"/>
        <v xml:space="preserve"> </v>
      </c>
      <c r="M22" s="2" t="str">
        <f>IF(U22=2,K22,IF(W22=2,K22-SUM(M$8:M21),IF(X22=2,K22-SUM(M$8:M21),IF(X21=2,1-SUM(M$8:M21)," "))))</f>
        <v xml:space="preserve"> </v>
      </c>
      <c r="N22" s="1" t="str">
        <f t="shared" si="3"/>
        <v xml:space="preserve"> </v>
      </c>
      <c r="P22" s="3" t="str">
        <f>IF(O22="Plus",$K22,IF(O22="Basis",$K22-SUM(P$8:P21),IF(O22="Breedte",$K22-SUM(P$8:P21),IF(O21="Breedte",1-SUM(P$8:P21)," "))))</f>
        <v xml:space="preserve"> </v>
      </c>
      <c r="Q22" s="57" t="str">
        <f t="shared" si="20"/>
        <v/>
      </c>
      <c r="R22" s="93">
        <f t="shared" si="19"/>
        <v>218</v>
      </c>
      <c r="S22" s="12">
        <f t="shared" si="4"/>
        <v>76</v>
      </c>
      <c r="T22" s="18">
        <f t="shared" si="5"/>
        <v>0</v>
      </c>
      <c r="U22" s="12">
        <f>IF(C$4=0,0,IF(SUM(U$7:U21)=2,0,IF(Y22=U$6,IF(Y22=Y23,IF((Y21-Y22)&lt;=(Y24-Y23),2,0),IF(Y22=Y21,IF((Y20-Y21)&gt;(Y23-Y22),2,0),2)),0)))</f>
        <v>0</v>
      </c>
      <c r="V22" s="12">
        <f>IF(C$4=0,0,IF(SUM(V$7:V21)=1,0,IF(Z22=V$6,IF(Z22=Z23,IF((Z21-Z22)&lt;=(Z24-Z23),1,0),IF(Z22=Z21,IF((Z20-Z21)&gt;(Z23-Z22),1,0),1)),0)))</f>
        <v>0</v>
      </c>
      <c r="W22" s="12">
        <f>IF(C$4=0,0,IF(SUM(W$7:W21)=2,0,IF(AA22=W$6,IF(AA22=AA23,IF((AA21-AA22)&lt;=(AA24-AA23),2,0),IF(AA22=AA21,IF((AA20-AA21)&gt;(AA23-AA22),2,0),2)),0)))</f>
        <v>0</v>
      </c>
      <c r="X22" s="12">
        <f>IF(C$4=0,0,IF(SUM(X$7:X21)=2,0,IF(AB22=X$6,IF(AB22=AB23,IF((AB21-AB22)&lt;=(AB24-AB23),2,0),IF(AB22=AB21,IF((AB20-AB21)&gt;(AB23-AB22),2,0),2)),0)))</f>
        <v>0</v>
      </c>
      <c r="Y22" s="12">
        <f t="shared" si="6"/>
        <v>1</v>
      </c>
      <c r="Z22" s="12">
        <f t="shared" si="7"/>
        <v>1</v>
      </c>
      <c r="AA22" s="12">
        <f t="shared" si="8"/>
        <v>1</v>
      </c>
      <c r="AB22" s="12">
        <f t="shared" si="9"/>
        <v>1</v>
      </c>
      <c r="AD22" s="12">
        <f t="shared" si="10"/>
        <v>76</v>
      </c>
      <c r="AE22" s="18">
        <f t="shared" si="11"/>
        <v>0</v>
      </c>
      <c r="AF22" s="12">
        <f>IF(S$4=0,0,IF(SUM(AF$7:AF21)=2,0,IF(AJ22=AF$6,IF(AJ22=AJ23,IF((AJ21-AJ22)&lt;=(AJ24-AJ23),2,0),IF(AJ22=AJ21,IF((AJ20-AJ21)&gt;(AJ23-AJ22),2,0),2)),0)))</f>
        <v>0</v>
      </c>
      <c r="AG22" s="12">
        <f>IF(C$4=0,0,IF(SUM(AG$7:AG21)=1,0,IF(AK22=AG$6,IF(AK22=AK23,IF((AK21-AK22)&lt;=(AK24-AK23),1,0),IF(AK22=AK21,IF((AK20-AK21)&gt;(AK23-AK22),1,0),1)),0)))</f>
        <v>0</v>
      </c>
      <c r="AH22" s="12">
        <f>IF(C$4=0,0,IF(SUM(AH$7:AH21)=2,0,IF(AL22=AH$6,IF(AL22=AL23,IF((AL21-AL22)&lt;=(AL24-AL23),2,0),IF(AL22=AL21,IF((AL20-AL21)&gt;(AL23-AL22),2,0),2)),0)))</f>
        <v>0</v>
      </c>
      <c r="AI22" s="12">
        <f>IF(S$4=0,0,IF(SUM(AI$7:AI21)=2,0,IF(AM22=AI$6,IF(AM22=AM23,IF((AM21-AM22)&lt;=(AM24-AM23),2,0),IF(AM22=AM21,IF((AM20-AM21)&gt;(AM23-AM22),2,0),2)),0)))</f>
        <v>0</v>
      </c>
      <c r="AJ22" s="12">
        <f t="shared" si="12"/>
        <v>1</v>
      </c>
      <c r="AK22" s="12">
        <f t="shared" si="13"/>
        <v>1</v>
      </c>
      <c r="AL22" s="12">
        <f t="shared" si="14"/>
        <v>1</v>
      </c>
      <c r="AM22" s="12">
        <f t="shared" si="15"/>
        <v>1</v>
      </c>
      <c r="AP22" s="44"/>
      <c r="AQ22" s="52"/>
      <c r="AR22" s="53"/>
      <c r="AS22" s="36"/>
      <c r="AT22" s="112">
        <f>$C$4</f>
        <v>0</v>
      </c>
      <c r="AU22" s="36"/>
      <c r="AV22" s="36"/>
      <c r="AW22" s="58"/>
      <c r="AX22" s="111"/>
      <c r="AY22" s="37"/>
      <c r="AZ22" s="48">
        <f>AT22</f>
        <v>0</v>
      </c>
      <c r="BA22" s="37"/>
      <c r="BB22" s="38"/>
    </row>
    <row r="23" spans="1:55" ht="12" customHeight="1" thickTop="1" thickBot="1" x14ac:dyDescent="0.2">
      <c r="A23" s="5">
        <f t="shared" si="0"/>
        <v>0</v>
      </c>
      <c r="B23" s="5">
        <f t="shared" si="1"/>
        <v>0</v>
      </c>
      <c r="C23" s="14">
        <f t="shared" si="16"/>
        <v>75</v>
      </c>
      <c r="E23" s="56"/>
      <c r="F23" s="258">
        <f>VLOOKUP(C23,Blad1!$A:$I,9,0)</f>
        <v>217</v>
      </c>
      <c r="G23" s="65" t="str">
        <f t="shared" si="17"/>
        <v/>
      </c>
      <c r="H23" s="4" t="str">
        <f>IF(G23="I",$K23,IF(G23="II",$K23-SUM(H$8:H22),IF(G23="III",$K23-SUM(H$8:H22),IF(G23="IV",$K23-SUM(H$8:H22),IF(G23="V",1-SUM(H$8:H22)," ")))))</f>
        <v xml:space="preserve"> </v>
      </c>
      <c r="I23" s="66" t="str">
        <f t="shared" si="18"/>
        <v/>
      </c>
      <c r="J23" s="43" t="str">
        <f>IF(I23="A",$K23,IF(I23="B",$K23-SUM(J$8:J22),IF(I23="C",$K23-SUM(J$8:J22),IF(I23="D",$K23-SUM(J$8:J22),IF(I23="E",1-SUM(J$8:J22)," ")))))</f>
        <v xml:space="preserve"> </v>
      </c>
      <c r="K23" s="1">
        <f>IF(C$4=0,0,(SUM(D$8:D23)/C$4))</f>
        <v>0</v>
      </c>
      <c r="L23" s="9" t="str">
        <f t="shared" si="2"/>
        <v xml:space="preserve"> </v>
      </c>
      <c r="M23" s="2" t="str">
        <f>IF(U23=2,K23,IF(W23=2,K23-SUM(M$8:M22),IF(X23=2,K23-SUM(M$8:M22),IF(X22=2,1-SUM(M$8:M22)," "))))</f>
        <v xml:space="preserve"> </v>
      </c>
      <c r="N23" s="1" t="str">
        <f t="shared" si="3"/>
        <v xml:space="preserve"> </v>
      </c>
      <c r="P23" s="3" t="str">
        <f>IF(O23="Plus",$K23,IF(O23="Basis",$K23-SUM(P$8:P22),IF(O23="Breedte",$K23-SUM(P$8:P22),IF(O22="Breedte",1-SUM(P$8:P22)," "))))</f>
        <v xml:space="preserve"> </v>
      </c>
      <c r="Q23" s="57" t="str">
        <f t="shared" si="20"/>
        <v/>
      </c>
      <c r="R23" s="93">
        <f t="shared" si="19"/>
        <v>217</v>
      </c>
      <c r="S23" s="12">
        <f t="shared" si="4"/>
        <v>75</v>
      </c>
      <c r="T23" s="18">
        <f t="shared" si="5"/>
        <v>0</v>
      </c>
      <c r="U23" s="12">
        <f>IF(C$4=0,0,IF(SUM(U$7:U22)=2,0,IF(Y23=U$6,IF(Y23=Y24,IF((Y22-Y23)&lt;=(Y25-Y24),2,0),IF(Y23=Y22,IF((Y21-Y22)&gt;(Y24-Y23),2,0),2)),0)))</f>
        <v>0</v>
      </c>
      <c r="V23" s="12">
        <f>IF(C$4=0,0,IF(SUM(V$7:V22)=1,0,IF(Z23=V$6,IF(Z23=Z24,IF((Z22-Z23)&lt;=(Z25-Z24),1,0),IF(Z23=Z22,IF((Z21-Z22)&gt;(Z24-Z23),1,0),1)),0)))</f>
        <v>0</v>
      </c>
      <c r="W23" s="12">
        <f>IF(C$4=0,0,IF(SUM(W$7:W22)=2,0,IF(AA23=W$6,IF(AA23=AA24,IF((AA22-AA23)&lt;=(AA25-AA24),2,0),IF(AA23=AA22,IF((AA21-AA22)&gt;(AA24-AA23),2,0),2)),0)))</f>
        <v>0</v>
      </c>
      <c r="X23" s="12">
        <f>IF(C$4=0,0,IF(SUM(X$7:X22)=2,0,IF(AB23=X$6,IF(AB23=AB24,IF((AB22-AB23)&lt;=(AB25-AB24),2,0),IF(AB23=AB22,IF((AB21-AB22)&gt;(AB24-AB23),2,0),2)),0)))</f>
        <v>0</v>
      </c>
      <c r="Y23" s="12">
        <f t="shared" si="6"/>
        <v>1</v>
      </c>
      <c r="Z23" s="12">
        <f t="shared" si="7"/>
        <v>1</v>
      </c>
      <c r="AA23" s="12">
        <f t="shared" si="8"/>
        <v>1</v>
      </c>
      <c r="AB23" s="12">
        <f t="shared" si="9"/>
        <v>1</v>
      </c>
      <c r="AD23" s="12">
        <f t="shared" si="10"/>
        <v>75</v>
      </c>
      <c r="AE23" s="18">
        <f t="shared" si="11"/>
        <v>0</v>
      </c>
      <c r="AF23" s="12">
        <f>IF(S$4=0,0,IF(SUM(AF$7:AF22)=2,0,IF(AJ23=AF$6,IF(AJ23=AJ24,IF((AJ22-AJ23)&lt;=(AJ25-AJ24),2,0),IF(AJ23=AJ22,IF((AJ21-AJ22)&gt;(AJ24-AJ23),2,0),2)),0)))</f>
        <v>0</v>
      </c>
      <c r="AG23" s="12">
        <f>IF(C$4=0,0,IF(SUM(AG$7:AG22)=1,0,IF(AK23=AG$6,IF(AK23=AK24,IF((AK22-AK23)&lt;=(AK25-AK24),1,0),IF(AK23=AK22,IF((AK21-AK22)&gt;(AK24-AK23),1,0),1)),0)))</f>
        <v>0</v>
      </c>
      <c r="AH23" s="12">
        <f>IF(C$4=0,0,IF(SUM(AH$7:AH22)=2,0,IF(AL23=AH$6,IF(AL23=AL24,IF((AL22-AL23)&lt;=(AL25-AL24),2,0),IF(AL23=AL22,IF((AL21-AL22)&gt;(AL24-AL23),2,0),2)),0)))</f>
        <v>0</v>
      </c>
      <c r="AI23" s="12">
        <f>IF(S$4=0,0,IF(SUM(AI$7:AI22)=2,0,IF(AM23=AI$6,IF(AM23=AM24,IF((AM22-AM23)&lt;=(AM25-AM24),2,0),IF(AM23=AM22,IF((AM21-AM22)&gt;(AM24-AM23),2,0),2)),0)))</f>
        <v>0</v>
      </c>
      <c r="AJ23" s="12">
        <f t="shared" si="12"/>
        <v>1</v>
      </c>
      <c r="AK23" s="12">
        <f t="shared" si="13"/>
        <v>1</v>
      </c>
      <c r="AL23" s="12">
        <f t="shared" si="14"/>
        <v>1</v>
      </c>
      <c r="AM23" s="12">
        <f t="shared" si="15"/>
        <v>1</v>
      </c>
      <c r="AV23" s="104"/>
      <c r="AW23" s="104"/>
      <c r="AX23" s="104"/>
    </row>
    <row r="24" spans="1:55" ht="12" customHeight="1" thickTop="1" thickBot="1" x14ac:dyDescent="0.2">
      <c r="A24" s="5">
        <f t="shared" si="0"/>
        <v>0</v>
      </c>
      <c r="B24" s="5">
        <f t="shared" si="1"/>
        <v>0</v>
      </c>
      <c r="C24" s="14">
        <f t="shared" si="16"/>
        <v>74</v>
      </c>
      <c r="F24" s="258">
        <f>VLOOKUP(C24,Blad1!$A:$I,9,0)</f>
        <v>217</v>
      </c>
      <c r="G24" s="65" t="str">
        <f t="shared" si="17"/>
        <v/>
      </c>
      <c r="H24" s="4" t="str">
        <f>IF(G24="I",$K24,IF(G24="II",$K24-SUM(H$8:H23),IF(G24="III",$K24-SUM(H$8:H23),IF(G24="IV",$K24-SUM(H$8:H23),IF(G24="V",1-SUM(H$8:H23)," ")))))</f>
        <v xml:space="preserve"> </v>
      </c>
      <c r="I24" s="66" t="str">
        <f t="shared" si="18"/>
        <v/>
      </c>
      <c r="J24" s="43" t="str">
        <f>IF(I24="A",$K24,IF(I24="B",$K24-SUM(J$8:J23),IF(I24="C",$K24-SUM(J$8:J23),IF(I24="D",$K24-SUM(J$8:J23),IF(I24="E",1-SUM(J$8:J23)," ")))))</f>
        <v xml:space="preserve"> </v>
      </c>
      <c r="K24" s="1">
        <f>IF(C$4=0,0,(SUM(D$8:D24)/C$4))</f>
        <v>0</v>
      </c>
      <c r="L24" s="9" t="str">
        <f t="shared" si="2"/>
        <v xml:space="preserve"> </v>
      </c>
      <c r="M24" s="2" t="str">
        <f>IF(U24=2,K24,IF(W24=2,K24-SUM(M$8:M23),IF(X24=2,K24-SUM(M$8:M23),IF(X23=2,1-SUM(M$8:M23)," "))))</f>
        <v xml:space="preserve"> </v>
      </c>
      <c r="N24" s="1" t="str">
        <f t="shared" si="3"/>
        <v xml:space="preserve"> </v>
      </c>
      <c r="P24" s="3" t="str">
        <f>IF(O24="Plus",$K24,IF(O24="Basis",$K24-SUM(P$8:P23),IF(O24="Breedte",$K24-SUM(P$8:P23),IF(O23="Breedte",1-SUM(P$8:P23)," "))))</f>
        <v xml:space="preserve"> </v>
      </c>
      <c r="Q24" s="57" t="str">
        <f t="shared" si="20"/>
        <v/>
      </c>
      <c r="R24" s="93">
        <f t="shared" si="19"/>
        <v>217</v>
      </c>
      <c r="S24" s="12">
        <f t="shared" si="4"/>
        <v>74</v>
      </c>
      <c r="T24" s="18">
        <f t="shared" si="5"/>
        <v>0</v>
      </c>
      <c r="U24" s="12">
        <f>IF(C$4=0,0,IF(SUM(U$7:U23)=2,0,IF(Y24=U$6,IF(Y24=Y25,IF((Y23-Y24)&lt;=(Y26-Y25),2,0),IF(Y24=Y23,IF((Y22-Y23)&gt;(Y25-Y24),2,0),2)),0)))</f>
        <v>0</v>
      </c>
      <c r="V24" s="12">
        <f>IF(C$4=0,0,IF(SUM(V$7:V23)=1,0,IF(Z24=V$6,IF(Z24=Z25,IF((Z23-Z24)&lt;=(Z26-Z25),1,0),IF(Z24=Z23,IF((Z22-Z23)&gt;(Z25-Z24),1,0),1)),0)))</f>
        <v>0</v>
      </c>
      <c r="W24" s="12">
        <f>IF(C$4=0,0,IF(SUM(W$7:W23)=2,0,IF(AA24=W$6,IF(AA24=AA25,IF((AA23-AA24)&lt;=(AA26-AA25),2,0),IF(AA24=AA23,IF((AA22-AA23)&gt;(AA25-AA24),2,0),2)),0)))</f>
        <v>0</v>
      </c>
      <c r="X24" s="12">
        <f>IF(C$4=0,0,IF(SUM(X$7:X23)=2,0,IF(AB24=X$6,IF(AB24=AB25,IF((AB23-AB24)&lt;=(AB26-AB25),2,0),IF(AB24=AB23,IF((AB22-AB23)&gt;(AB25-AB24),2,0),2)),0)))</f>
        <v>0</v>
      </c>
      <c r="Y24" s="12">
        <f t="shared" si="6"/>
        <v>1</v>
      </c>
      <c r="Z24" s="12">
        <f t="shared" si="7"/>
        <v>1</v>
      </c>
      <c r="AA24" s="12">
        <f t="shared" si="8"/>
        <v>1</v>
      </c>
      <c r="AB24" s="12">
        <f t="shared" si="9"/>
        <v>1</v>
      </c>
      <c r="AD24" s="12">
        <f t="shared" si="10"/>
        <v>74</v>
      </c>
      <c r="AE24" s="18">
        <f t="shared" si="11"/>
        <v>0</v>
      </c>
      <c r="AF24" s="12">
        <f>IF(S$4=0,0,IF(SUM(AF$7:AF23)=2,0,IF(AJ24=AF$6,IF(AJ24=AJ25,IF((AJ23-AJ24)&lt;=(AJ26-AJ25),2,0),IF(AJ24=AJ23,IF((AJ22-AJ23)&gt;(AJ25-AJ24),2,0),2)),0)))</f>
        <v>0</v>
      </c>
      <c r="AG24" s="12">
        <f>IF(C$4=0,0,IF(SUM(AG$7:AG23)=1,0,IF(AK24=AG$6,IF(AK24=AK25,IF((AK23-AK24)&lt;=(AK26-AK25),1,0),IF(AK24=AK23,IF((AK22-AK23)&gt;(AK25-AK24),1,0),1)),0)))</f>
        <v>0</v>
      </c>
      <c r="AH24" s="12">
        <f>IF(C$4=0,0,IF(SUM(AH$7:AH23)=2,0,IF(AL24=AH$6,IF(AL24=AL25,IF((AL23-AL24)&lt;=(AL26-AL25),2,0),IF(AL24=AL23,IF((AL22-AL23)&gt;(AL25-AL24),2,0),2)),0)))</f>
        <v>0</v>
      </c>
      <c r="AI24" s="12">
        <f>IF(S$4=0,0,IF(SUM(AI$7:AI23)=2,0,IF(AM24=AI$6,IF(AM24=AM25,IF((AM23-AM24)&lt;=(AM26-AM25),2,0),IF(AM24=AM23,IF((AM22-AM23)&gt;(AM25-AM24),2,0),2)),0)))</f>
        <v>0</v>
      </c>
      <c r="AJ24" s="12">
        <f t="shared" si="12"/>
        <v>1</v>
      </c>
      <c r="AK24" s="12">
        <f t="shared" si="13"/>
        <v>1</v>
      </c>
      <c r="AL24" s="12">
        <f t="shared" si="14"/>
        <v>1</v>
      </c>
      <c r="AM24" s="12">
        <f t="shared" si="15"/>
        <v>1</v>
      </c>
      <c r="AQ24" s="27" t="s">
        <v>6</v>
      </c>
      <c r="AR24" s="28"/>
      <c r="AS24" s="28" t="s">
        <v>8</v>
      </c>
      <c r="AT24" s="28"/>
      <c r="AU24" s="28"/>
      <c r="AV24" s="51"/>
      <c r="AW24" s="110"/>
      <c r="AX24" s="101"/>
      <c r="AY24" s="28" t="s">
        <v>9</v>
      </c>
      <c r="AZ24" s="28"/>
      <c r="BA24" s="28"/>
      <c r="BB24" s="29"/>
    </row>
    <row r="25" spans="1:55" ht="12" customHeight="1" thickTop="1" x14ac:dyDescent="0.15">
      <c r="A25" s="5">
        <f t="shared" si="0"/>
        <v>0</v>
      </c>
      <c r="B25" s="5">
        <f t="shared" si="1"/>
        <v>0</v>
      </c>
      <c r="C25" s="14">
        <f t="shared" si="16"/>
        <v>73</v>
      </c>
      <c r="E25" s="56"/>
      <c r="F25" s="258">
        <f>VLOOKUP(C25,Blad1!$A:$I,9,0)</f>
        <v>216</v>
      </c>
      <c r="G25" s="65" t="str">
        <f t="shared" si="17"/>
        <v/>
      </c>
      <c r="H25" s="4" t="str">
        <f>IF(G25="I",$K25,IF(G25="II",$K25-SUM(H$8:H24),IF(G25="III",$K25-SUM(H$8:H24),IF(G25="IV",$K25-SUM(H$8:H24),IF(G25="V",1-SUM(H$8:H24)," ")))))</f>
        <v xml:space="preserve"> </v>
      </c>
      <c r="I25" s="66" t="str">
        <f t="shared" si="18"/>
        <v/>
      </c>
      <c r="J25" s="43" t="str">
        <f>IF(I25="A",$K25,IF(I25="B",$K25-SUM(J$8:J24),IF(I25="C",$K25-SUM(J$8:J24),IF(I25="D",$K25-SUM(J$8:J24),IF(I25="E",1-SUM(J$8:J24)," ")))))</f>
        <v xml:space="preserve"> </v>
      </c>
      <c r="K25" s="1">
        <f>IF(C$4=0,0,(SUM(D$8:D25)/C$4))</f>
        <v>0</v>
      </c>
      <c r="L25" s="9" t="str">
        <f t="shared" si="2"/>
        <v xml:space="preserve"> </v>
      </c>
      <c r="M25" s="2" t="str">
        <f>IF(U25=2,K25,IF(W25=2,K25-SUM(M$8:M24),IF(X25=2,K25-SUM(M$8:M24),IF(X24=2,1-SUM(M$8:M24)," "))))</f>
        <v xml:space="preserve"> </v>
      </c>
      <c r="N25" s="1" t="str">
        <f t="shared" si="3"/>
        <v xml:space="preserve"> </v>
      </c>
      <c r="P25" s="3" t="str">
        <f>IF(O25="Plus",$K25,IF(O25="Basis",$K25-SUM(P$8:P24),IF(O25="Breedte",$K25-SUM(P$8:P24),IF(O24="Breedte",1-SUM(P$8:P24)," "))))</f>
        <v xml:space="preserve"> </v>
      </c>
      <c r="Q25" s="57" t="str">
        <f t="shared" si="20"/>
        <v/>
      </c>
      <c r="R25" s="93">
        <f t="shared" si="19"/>
        <v>216</v>
      </c>
      <c r="S25" s="12">
        <f t="shared" si="4"/>
        <v>73</v>
      </c>
      <c r="T25" s="18">
        <f t="shared" si="5"/>
        <v>0</v>
      </c>
      <c r="U25" s="12">
        <f>IF(C$4=0,0,IF(SUM(U$7:U24)=2,0,IF(Y25=U$6,IF(Y25=Y26,IF((Y24-Y25)&lt;=(Y27-Y26),2,0),IF(Y25=Y24,IF((Y23-Y24)&gt;(Y26-Y25),2,0),2)),0)))</f>
        <v>0</v>
      </c>
      <c r="V25" s="12">
        <f>IF(C$4=0,0,IF(SUM(V$7:V24)=1,0,IF(Z25=V$6,IF(Z25=Z26,IF((Z24-Z25)&lt;=(Z27-Z26),1,0),IF(Z25=Z24,IF((Z23-Z24)&gt;(Z26-Z25),1,0),1)),0)))</f>
        <v>0</v>
      </c>
      <c r="W25" s="12">
        <f>IF(C$4=0,0,IF(SUM(W$7:W24)=2,0,IF(AA25=W$6,IF(AA25=AA26,IF((AA24-AA25)&lt;=(AA27-AA26),2,0),IF(AA25=AA24,IF((AA23-AA24)&gt;(AA26-AA25),2,0),2)),0)))</f>
        <v>0</v>
      </c>
      <c r="X25" s="12">
        <f>IF(C$4=0,0,IF(SUM(X$7:X24)=2,0,IF(AB25=X$6,IF(AB25=AB26,IF((AB24-AB25)&lt;=(AB27-AB26),2,0),IF(AB25=AB24,IF((AB23-AB24)&gt;(AB26-AB25),2,0),2)),0)))</f>
        <v>0</v>
      </c>
      <c r="Y25" s="12">
        <f t="shared" si="6"/>
        <v>1</v>
      </c>
      <c r="Z25" s="12">
        <f t="shared" si="7"/>
        <v>1</v>
      </c>
      <c r="AA25" s="12">
        <f t="shared" si="8"/>
        <v>1</v>
      </c>
      <c r="AB25" s="12">
        <f t="shared" si="9"/>
        <v>1</v>
      </c>
      <c r="AD25" s="12">
        <f t="shared" si="10"/>
        <v>73</v>
      </c>
      <c r="AE25" s="18">
        <f t="shared" si="11"/>
        <v>0</v>
      </c>
      <c r="AF25" s="12">
        <f>IF(S$4=0,0,IF(SUM(AF$7:AF24)=2,0,IF(AJ25=AF$6,IF(AJ25=AJ26,IF((AJ24-AJ25)&lt;=(AJ27-AJ26),2,0),IF(AJ25=AJ24,IF((AJ23-AJ24)&gt;(AJ26-AJ25),2,0),2)),0)))</f>
        <v>0</v>
      </c>
      <c r="AG25" s="12">
        <f>IF(C$4=0,0,IF(SUM(AG$7:AG24)=1,0,IF(AK25=AG$6,IF(AK25=AK26,IF((AK24-AK25)&lt;=(AK27-AK26),1,0),IF(AK25=AK24,IF((AK23-AK24)&gt;(AK26-AK25),1,0),1)),0)))</f>
        <v>0</v>
      </c>
      <c r="AH25" s="12">
        <f>IF(C$4=0,0,IF(SUM(AH$7:AH24)=2,0,IF(AL25=AH$6,IF(AL25=AL26,IF((AL24-AL25)&lt;=(AL27-AL26),2,0),IF(AL25=AL24,IF((AL23-AL24)&gt;(AL26-AL25),2,0),2)),0)))</f>
        <v>0</v>
      </c>
      <c r="AI25" s="12">
        <f>IF(S$4=0,0,IF(SUM(AI$7:AI24)=2,0,IF(AM25=AI$6,IF(AM25=AM26,IF((AM24-AM25)&lt;=(AM27-AM26),2,0),IF(AM25=AM24,IF((AM23-AM24)&gt;(AM26-AM25),2,0),2)),0)))</f>
        <v>0</v>
      </c>
      <c r="AJ25" s="12">
        <f t="shared" si="12"/>
        <v>1</v>
      </c>
      <c r="AK25" s="12">
        <f t="shared" si="13"/>
        <v>1</v>
      </c>
      <c r="AL25" s="12">
        <f t="shared" si="14"/>
        <v>1</v>
      </c>
      <c r="AM25" s="12">
        <f t="shared" si="15"/>
        <v>1</v>
      </c>
      <c r="AQ25" s="30"/>
      <c r="AR25" s="31"/>
      <c r="AS25" s="32" t="s">
        <v>17</v>
      </c>
      <c r="AT25" s="32" t="s">
        <v>18</v>
      </c>
      <c r="AU25" s="32" t="s">
        <v>19</v>
      </c>
      <c r="AV25" s="107" t="s">
        <v>20</v>
      </c>
      <c r="AW25" s="109"/>
      <c r="AX25" s="109"/>
      <c r="AY25" s="32" t="s">
        <v>17</v>
      </c>
      <c r="AZ25" s="32" t="s">
        <v>29</v>
      </c>
      <c r="BA25" s="32" t="s">
        <v>19</v>
      </c>
      <c r="BB25" s="33" t="s">
        <v>20</v>
      </c>
    </row>
    <row r="26" spans="1:55" ht="12" customHeight="1" thickBot="1" x14ac:dyDescent="0.2">
      <c r="A26" s="5">
        <f t="shared" si="0"/>
        <v>0</v>
      </c>
      <c r="B26" s="5">
        <f t="shared" si="1"/>
        <v>0</v>
      </c>
      <c r="C26" s="14">
        <f t="shared" si="16"/>
        <v>72</v>
      </c>
      <c r="F26" s="258">
        <f>VLOOKUP(C26,Blad1!$A:$I,9,0)</f>
        <v>215</v>
      </c>
      <c r="G26" s="65" t="str">
        <f t="shared" si="17"/>
        <v/>
      </c>
      <c r="H26" s="4" t="str">
        <f>IF(G26="I",$K26,IF(G26="II",$K26-SUM(H$8:H25),IF(G26="III",$K26-SUM(H$8:H25),IF(G26="IV",$K26-SUM(H$8:H25),IF(G26="V",1-SUM(H$8:H25)," ")))))</f>
        <v xml:space="preserve"> </v>
      </c>
      <c r="I26" s="66" t="str">
        <f t="shared" si="18"/>
        <v/>
      </c>
      <c r="J26" s="43" t="str">
        <f>IF(I26="A",$K26,IF(I26="B",$K26-SUM(J$8:J25),IF(I26="C",$K26-SUM(J$8:J25),IF(I26="D",$K26-SUM(J$8:J25),IF(I26="E",1-SUM(J$8:J25)," ")))))</f>
        <v xml:space="preserve"> </v>
      </c>
      <c r="K26" s="1">
        <f>IF(C$4=0,0,(SUM(D$8:D26)/C$4))</f>
        <v>0</v>
      </c>
      <c r="L26" s="9" t="str">
        <f t="shared" si="2"/>
        <v xml:space="preserve"> </v>
      </c>
      <c r="M26" s="2" t="str">
        <f>IF(U26=2,K26,IF(W26=2,K26-SUM(M$8:M25),IF(X26=2,K26-SUM(M$8:M25),IF(X25=2,1-SUM(M$8:M25)," "))))</f>
        <v xml:space="preserve"> </v>
      </c>
      <c r="N26" s="1" t="str">
        <f t="shared" si="3"/>
        <v xml:space="preserve"> </v>
      </c>
      <c r="P26" s="3" t="str">
        <f>IF(O26="Plus",$K26,IF(O26="Basis",$K26-SUM(P$8:P25),IF(O26="Breedte",$K26-SUM(P$8:P25),IF(O25="Breedte",1-SUM(P$8:P25)," "))))</f>
        <v xml:space="preserve"> </v>
      </c>
      <c r="Q26" s="57" t="str">
        <f t="shared" si="20"/>
        <v/>
      </c>
      <c r="R26" s="93">
        <f t="shared" si="19"/>
        <v>215</v>
      </c>
      <c r="S26" s="12">
        <f t="shared" si="4"/>
        <v>72</v>
      </c>
      <c r="T26" s="18">
        <f t="shared" si="5"/>
        <v>0</v>
      </c>
      <c r="U26" s="12">
        <f>IF(C$4=0,0,IF(SUM(U$7:U25)=2,0,IF(Y26=U$6,IF(Y26=Y27,IF((Y25-Y26)&lt;=(Y28-Y27),2,0),IF(Y26=Y25,IF((Y24-Y25)&gt;(Y27-Y26),2,0),2)),0)))</f>
        <v>0</v>
      </c>
      <c r="V26" s="12">
        <f>IF(C$4=0,0,IF(SUM(V$7:V25)=1,0,IF(Z26=V$6,IF(Z26=Z27,IF((Z25-Z26)&lt;=(Z28-Z27),1,0),IF(Z26=Z25,IF((Z24-Z25)&gt;(Z27-Z26),1,0),1)),0)))</f>
        <v>0</v>
      </c>
      <c r="W26" s="12">
        <f>IF(C$4=0,0,IF(SUM(W$7:W25)=2,0,IF(AA26=W$6,IF(AA26=AA27,IF((AA25-AA26)&lt;=(AA28-AA27),2,0),IF(AA26=AA25,IF((AA24-AA25)&gt;(AA27-AA26),2,0),2)),0)))</f>
        <v>0</v>
      </c>
      <c r="X26" s="12">
        <f>IF(C$4=0,0,IF(SUM(X$7:X25)=2,0,IF(AB26=X$6,IF(AB26=AB27,IF((AB25-AB26)&lt;=(AB28-AB27),2,0),IF(AB26=AB25,IF((AB24-AB25)&gt;(AB27-AB26),2,0),2)),0)))</f>
        <v>0</v>
      </c>
      <c r="Y26" s="12">
        <f t="shared" si="6"/>
        <v>1</v>
      </c>
      <c r="Z26" s="12">
        <f t="shared" si="7"/>
        <v>1</v>
      </c>
      <c r="AA26" s="12">
        <f t="shared" si="8"/>
        <v>1</v>
      </c>
      <c r="AB26" s="12">
        <f t="shared" si="9"/>
        <v>1</v>
      </c>
      <c r="AD26" s="12">
        <f t="shared" si="10"/>
        <v>72</v>
      </c>
      <c r="AE26" s="18">
        <f t="shared" si="11"/>
        <v>0</v>
      </c>
      <c r="AF26" s="12">
        <f>IF(S$4=0,0,IF(SUM(AF$7:AF25)=2,0,IF(AJ26=AF$6,IF(AJ26=AJ27,IF((AJ25-AJ26)&lt;=(AJ28-AJ27),2,0),IF(AJ26=AJ25,IF((AJ24-AJ25)&gt;(AJ27-AJ26),2,0),2)),0)))</f>
        <v>0</v>
      </c>
      <c r="AG26" s="12">
        <f>IF(C$4=0,0,IF(SUM(AG$7:AG25)=1,0,IF(AK26=AG$6,IF(AK26=AK27,IF((AK25-AK26)&lt;=(AK28-AK27),1,0),IF(AK26=AK25,IF((AK24-AK25)&gt;(AK27-AK26),1,0),1)),0)))</f>
        <v>0</v>
      </c>
      <c r="AH26" s="12">
        <f>IF(C$4=0,0,IF(SUM(AH$7:AH25)=2,0,IF(AL26=AH$6,IF(AL26=AL27,IF((AL25-AL26)&lt;=(AL28-AL27),2,0),IF(AL26=AL25,IF((AL24-AL25)&gt;(AL27-AL26),2,0),2)),0)))</f>
        <v>0</v>
      </c>
      <c r="AI26" s="12">
        <f>IF(S$4=0,0,IF(SUM(AI$7:AI25)=2,0,IF(AM26=AI$6,IF(AM26=AM27,IF((AM25-AM26)&lt;=(AM28-AM27),2,0),IF(AM26=AM25,IF((AM24-AM25)&gt;(AM27-AM26),2,0),2)),0)))</f>
        <v>0</v>
      </c>
      <c r="AJ26" s="12">
        <f t="shared" si="12"/>
        <v>1</v>
      </c>
      <c r="AK26" s="12">
        <f t="shared" si="13"/>
        <v>1</v>
      </c>
      <c r="AL26" s="12">
        <f t="shared" si="14"/>
        <v>1</v>
      </c>
      <c r="AM26" s="12">
        <f t="shared" si="15"/>
        <v>1</v>
      </c>
      <c r="AQ26" s="49" t="s">
        <v>24</v>
      </c>
      <c r="AR26" s="50">
        <v>0.2</v>
      </c>
      <c r="AS26" s="94">
        <f>IF(AS18=0,0,VLOOKUP("Plus",$L:$R,7,FALSE))</f>
        <v>0</v>
      </c>
      <c r="AT26" s="19">
        <f>AT18</f>
        <v>0</v>
      </c>
      <c r="AU26" s="20">
        <f>AU18</f>
        <v>0</v>
      </c>
      <c r="AV26" s="20">
        <f>AV18</f>
        <v>0</v>
      </c>
      <c r="AW26" s="100"/>
      <c r="AX26" s="101"/>
      <c r="AY26" s="95">
        <f>IF(AY18=0,0,VLOOKUP("Plus",$O:$T,4,FALSE))</f>
        <v>0</v>
      </c>
      <c r="AZ26" s="47">
        <f t="shared" ref="AZ26:BB28" si="22">AZ18</f>
        <v>0</v>
      </c>
      <c r="BA26" s="26">
        <f t="shared" si="22"/>
        <v>0</v>
      </c>
      <c r="BB26" s="22">
        <f t="shared" si="22"/>
        <v>0</v>
      </c>
    </row>
    <row r="27" spans="1:55" ht="12" customHeight="1" thickTop="1" thickBot="1" x14ac:dyDescent="0.2">
      <c r="A27" s="5">
        <f t="shared" si="0"/>
        <v>0</v>
      </c>
      <c r="B27" s="5">
        <f t="shared" si="1"/>
        <v>0</v>
      </c>
      <c r="C27" s="14">
        <f t="shared" si="16"/>
        <v>71</v>
      </c>
      <c r="F27" s="258">
        <f>VLOOKUP(C27,Blad1!$A:$I,9,0)</f>
        <v>214</v>
      </c>
      <c r="G27" s="65" t="str">
        <f t="shared" si="17"/>
        <v/>
      </c>
      <c r="H27" s="4" t="str">
        <f>IF(G27="I",$K27,IF(G27="II",$K27-SUM(H$8:H26),IF(G27="III",$K27-SUM(H$8:H26),IF(G27="IV",$K27-SUM(H$8:H26),IF(G27="V",1-SUM(H$8:H26)," ")))))</f>
        <v xml:space="preserve"> </v>
      </c>
      <c r="I27" s="66" t="str">
        <f t="shared" si="18"/>
        <v/>
      </c>
      <c r="J27" s="43" t="str">
        <f>IF(I27="A",$K27,IF(I27="B",$K27-SUM(J$8:J26),IF(I27="C",$K27-SUM(J$8:J26),IF(I27="D",$K27-SUM(J$8:J26),IF(I27="E",1-SUM(J$8:J26)," ")))))</f>
        <v xml:space="preserve"> </v>
      </c>
      <c r="K27" s="1">
        <f>IF(C$4=0,0,(SUM(D$8:D27)/C$4))</f>
        <v>0</v>
      </c>
      <c r="L27" s="9" t="str">
        <f t="shared" si="2"/>
        <v xml:space="preserve"> </v>
      </c>
      <c r="M27" s="2" t="str">
        <f>IF(U27=2,K27,IF(W27=2,K27-SUM(M$8:M26),IF(X27=2,K27-SUM(M$8:M26),IF(X26=2,1-SUM(M$8:M26)," "))))</f>
        <v xml:space="preserve"> </v>
      </c>
      <c r="N27" s="1" t="str">
        <f t="shared" si="3"/>
        <v xml:space="preserve"> </v>
      </c>
      <c r="P27" s="3" t="str">
        <f>IF(O27="Plus",$K27,IF(O27="Basis",$K27-SUM(P$8:P26),IF(O27="Breedte",$K27-SUM(P$8:P26),IF(O26="Breedte",1-SUM(P$8:P26)," "))))</f>
        <v xml:space="preserve"> </v>
      </c>
      <c r="Q27" s="57" t="str">
        <f t="shared" si="20"/>
        <v/>
      </c>
      <c r="R27" s="93">
        <f t="shared" si="19"/>
        <v>214</v>
      </c>
      <c r="S27" s="12">
        <f t="shared" si="4"/>
        <v>71</v>
      </c>
      <c r="T27" s="18">
        <f t="shared" si="5"/>
        <v>0</v>
      </c>
      <c r="U27" s="12">
        <f>IF(C$4=0,0,IF(SUM(U$7:U26)=2,0,IF(Y27=U$6,IF(Y27=Y28,IF((Y26-Y27)&lt;=(Y29-Y28),2,0),IF(Y27=Y26,IF((Y25-Y26)&gt;(Y28-Y27),2,0),2)),0)))</f>
        <v>0</v>
      </c>
      <c r="V27" s="12">
        <f>IF(C$4=0,0,IF(SUM(V$7:V26)=1,0,IF(Z27=V$6,IF(Z27=Z28,IF((Z26-Z27)&lt;=(Z29-Z28),1,0),IF(Z27=Z26,IF((Z25-Z26)&gt;(Z28-Z27),1,0),1)),0)))</f>
        <v>0</v>
      </c>
      <c r="W27" s="12">
        <f>IF(C$4=0,0,IF(SUM(W$7:W26)=2,0,IF(AA27=W$6,IF(AA27=AA28,IF((AA26-AA27)&lt;=(AA29-AA28),2,0),IF(AA27=AA26,IF((AA25-AA26)&gt;(AA28-AA27),2,0),2)),0)))</f>
        <v>0</v>
      </c>
      <c r="X27" s="12">
        <f>IF(C$4=0,0,IF(SUM(X$7:X26)=2,0,IF(AB27=X$6,IF(AB27=AB28,IF((AB26-AB27)&lt;=(AB29-AB28),2,0),IF(AB27=AB26,IF((AB25-AB26)&gt;(AB28-AB27),2,0),2)),0)))</f>
        <v>0</v>
      </c>
      <c r="Y27" s="12">
        <f t="shared" si="6"/>
        <v>1</v>
      </c>
      <c r="Z27" s="12">
        <f t="shared" si="7"/>
        <v>1</v>
      </c>
      <c r="AA27" s="12">
        <f t="shared" si="8"/>
        <v>1</v>
      </c>
      <c r="AB27" s="12">
        <f t="shared" si="9"/>
        <v>1</v>
      </c>
      <c r="AD27" s="12">
        <f t="shared" si="10"/>
        <v>71</v>
      </c>
      <c r="AE27" s="18">
        <f t="shared" si="11"/>
        <v>0</v>
      </c>
      <c r="AF27" s="12">
        <f>IF(S$4=0,0,IF(SUM(AF$7:AF26)=2,0,IF(AJ27=AF$6,IF(AJ27=AJ28,IF((AJ26-AJ27)&lt;=(AJ29-AJ28),2,0),IF(AJ27=AJ26,IF((AJ25-AJ26)&gt;(AJ28-AJ27),2,0),2)),0)))</f>
        <v>0</v>
      </c>
      <c r="AG27" s="12">
        <f>IF(C$4=0,0,IF(SUM(AG$7:AG26)=1,0,IF(AK27=AG$6,IF(AK27=AK28,IF((AK26-AK27)&lt;=(AK29-AK28),1,0),IF(AK27=AK26,IF((AK25-AK26)&gt;(AK28-AK27),1,0),1)),0)))</f>
        <v>0</v>
      </c>
      <c r="AH27" s="12">
        <f>IF(C$4=0,0,IF(SUM(AH$7:AH26)=2,0,IF(AL27=AH$6,IF(AL27=AL28,IF((AL26-AL27)&lt;=(AL29-AL28),2,0),IF(AL27=AL26,IF((AL25-AL26)&gt;(AL28-AL27),2,0),2)),0)))</f>
        <v>0</v>
      </c>
      <c r="AI27" s="12">
        <f>IF(S$4=0,0,IF(SUM(AI$7:AI26)=2,0,IF(AM27=AI$6,IF(AM27=AM28,IF((AM26-AM27)&lt;=(AM29-AM28),2,0),IF(AM27=AM26,IF((AM25-AM26)&gt;(AM28-AM27),2,0),2)),0)))</f>
        <v>0</v>
      </c>
      <c r="AJ27" s="12">
        <f t="shared" si="12"/>
        <v>1</v>
      </c>
      <c r="AK27" s="12">
        <f t="shared" si="13"/>
        <v>1</v>
      </c>
      <c r="AL27" s="12">
        <f t="shared" si="14"/>
        <v>1</v>
      </c>
      <c r="AM27" s="12">
        <f t="shared" si="15"/>
        <v>1</v>
      </c>
      <c r="AQ27" s="49" t="s">
        <v>22</v>
      </c>
      <c r="AR27" s="50">
        <v>0.6</v>
      </c>
      <c r="AS27" s="94">
        <f>IF(AS19=0,0,VLOOKUP("Basis",$L:$R,7,FALSE))</f>
        <v>0</v>
      </c>
      <c r="AT27" s="19">
        <f>AT19</f>
        <v>0</v>
      </c>
      <c r="AU27" s="20">
        <f t="shared" ref="AU27:AV28" si="23">AU19</f>
        <v>0</v>
      </c>
      <c r="AV27" s="20">
        <f t="shared" si="23"/>
        <v>0</v>
      </c>
      <c r="AW27" s="102"/>
      <c r="AX27" s="103"/>
      <c r="AY27" s="95">
        <f>IF(AY19=0,0,VLOOKUP("Basis",$O:$T,4,FALSE))</f>
        <v>0</v>
      </c>
      <c r="AZ27" s="47">
        <f t="shared" si="22"/>
        <v>0</v>
      </c>
      <c r="BA27" s="26">
        <f t="shared" si="22"/>
        <v>0</v>
      </c>
      <c r="BB27" s="22">
        <f t="shared" si="22"/>
        <v>0</v>
      </c>
    </row>
    <row r="28" spans="1:55" ht="12" customHeight="1" thickTop="1" thickBot="1" x14ac:dyDescent="0.2">
      <c r="A28" s="5">
        <f t="shared" si="0"/>
        <v>0</v>
      </c>
      <c r="B28" s="5">
        <f t="shared" si="1"/>
        <v>20</v>
      </c>
      <c r="C28" s="14">
        <f t="shared" si="16"/>
        <v>70</v>
      </c>
      <c r="F28" s="258">
        <f>VLOOKUP(C28,Blad1!$A:$I,9,0)</f>
        <v>213</v>
      </c>
      <c r="G28" s="65" t="str">
        <f t="shared" si="17"/>
        <v>I</v>
      </c>
      <c r="H28" s="4">
        <f>IF(G28="I",$K28,IF(G28="II",$K28-SUM(H$8:H27),IF(G28="III",$K28-SUM(H$8:H27),IF(G28="IV",$K28-SUM(H$8:H27),IF(G28="V",1-SUM(H$8:H27)," ")))))</f>
        <v>0</v>
      </c>
      <c r="I28" s="66" t="str">
        <f t="shared" si="18"/>
        <v/>
      </c>
      <c r="J28" s="43" t="str">
        <f>IF(I28="A",$K28,IF(I28="B",$K28-SUM(J$8:J27),IF(I28="C",$K28-SUM(J$8:J27),IF(I28="D",$K28-SUM(J$8:J27),IF(I28="E",1-SUM(J$8:J27)," ")))))</f>
        <v xml:space="preserve"> </v>
      </c>
      <c r="K28" s="1">
        <f>IF(C$4=0,0,(SUM(D$8:D28)/C$4))</f>
        <v>0</v>
      </c>
      <c r="L28" s="9" t="str">
        <f t="shared" si="2"/>
        <v xml:space="preserve"> </v>
      </c>
      <c r="M28" s="2" t="str">
        <f>IF(U28=2,K28,IF(W28=2,K28-SUM(M$8:M27),IF(X28=2,K28-SUM(M$8:M27),IF(X27=2,1-SUM(M$8:M27)," "))))</f>
        <v xml:space="preserve"> </v>
      </c>
      <c r="N28" s="1" t="str">
        <f t="shared" si="3"/>
        <v xml:space="preserve"> </v>
      </c>
      <c r="P28" s="3" t="str">
        <f>IF(O28="Plus",$K28,IF(O28="Basis",$K28-SUM(P$8:P27),IF(O28="Breedte",$K28-SUM(P$8:P27),IF(O27="Breedte",1-SUM(P$8:P27)," "))))</f>
        <v xml:space="preserve"> </v>
      </c>
      <c r="Q28" s="57" t="str">
        <f t="shared" si="20"/>
        <v/>
      </c>
      <c r="R28" s="93">
        <f t="shared" si="19"/>
        <v>213</v>
      </c>
      <c r="S28" s="12">
        <f t="shared" si="4"/>
        <v>70</v>
      </c>
      <c r="T28" s="18">
        <f t="shared" si="5"/>
        <v>0</v>
      </c>
      <c r="U28" s="12">
        <f>IF(C$4=0,0,IF(SUM(U$7:U27)=2,0,IF(Y28=U$6,IF(Y28=Y29,IF((Y27-Y28)&lt;=(Y30-Y29),2,0),IF(Y28=Y27,IF((Y26-Y27)&gt;(Y29-Y28),2,0),2)),0)))</f>
        <v>0</v>
      </c>
      <c r="V28" s="12">
        <f>IF(C$4=0,0,IF(SUM(V$7:V27)=1,0,IF(Z28=V$6,IF(Z28=Z29,IF((Z27-Z28)&lt;=(Z30-Z29),1,0),IF(Z28=Z27,IF((Z26-Z27)&gt;(Z29-Z28),1,0),1)),0)))</f>
        <v>0</v>
      </c>
      <c r="W28" s="12">
        <f>IF(C$4=0,0,IF(SUM(W$7:W27)=2,0,IF(AA28=W$6,IF(AA28=AA29,IF((AA27-AA28)&lt;=(AA30-AA29),2,0),IF(AA28=AA27,IF((AA26-AA27)&gt;(AA29-AA28),2,0),2)),0)))</f>
        <v>0</v>
      </c>
      <c r="X28" s="12">
        <f>IF(C$4=0,0,IF(SUM(X$7:X27)=2,0,IF(AB28=X$6,IF(AB28=AB29,IF((AB27-AB28)&lt;=(AB30-AB29),2,0),IF(AB28=AB27,IF((AB26-AB27)&gt;(AB29-AB28),2,0),2)),0)))</f>
        <v>0</v>
      </c>
      <c r="Y28" s="12">
        <f t="shared" si="6"/>
        <v>1</v>
      </c>
      <c r="Z28" s="12">
        <f t="shared" si="7"/>
        <v>1</v>
      </c>
      <c r="AA28" s="12">
        <f t="shared" si="8"/>
        <v>1</v>
      </c>
      <c r="AB28" s="12">
        <f t="shared" si="9"/>
        <v>1</v>
      </c>
      <c r="AD28" s="12">
        <f t="shared" si="10"/>
        <v>70</v>
      </c>
      <c r="AE28" s="18">
        <f t="shared" si="11"/>
        <v>0</v>
      </c>
      <c r="AF28" s="12">
        <f>IF(S$4=0,0,IF(SUM(AF$7:AF27)=2,0,IF(AJ28=AF$6,IF(AJ28=AJ29,IF((AJ27-AJ28)&lt;=(AJ30-AJ29),2,0),IF(AJ28=AJ27,IF((AJ26-AJ27)&gt;(AJ29-AJ28),2,0),2)),0)))</f>
        <v>0</v>
      </c>
      <c r="AG28" s="12">
        <f>IF(C$4=0,0,IF(SUM(AG$7:AG27)=1,0,IF(AK28=AG$6,IF(AK28=AK29,IF((AK27-AK28)&lt;=(AK30-AK29),1,0),IF(AK28=AK27,IF((AK26-AK27)&gt;(AK29-AK28),1,0),1)),0)))</f>
        <v>0</v>
      </c>
      <c r="AH28" s="12">
        <f>IF(C$4=0,0,IF(SUM(AH$7:AH27)=2,0,IF(AL28=AH$6,IF(AL28=AL29,IF((AL27-AL28)&lt;=(AL30-AL29),2,0),IF(AL28=AL27,IF((AL26-AL27)&gt;(AL29-AL28),2,0),2)),0)))</f>
        <v>0</v>
      </c>
      <c r="AI28" s="12">
        <f>IF(S$4=0,0,IF(SUM(AI$7:AI27)=2,0,IF(AM28=AI$6,IF(AM28=AM29,IF((AM27-AM28)&lt;=(AM30-AM29),2,0),IF(AM28=AM27,IF((AM26-AM27)&gt;(AM29-AM28),2,0),2)),0)))</f>
        <v>0</v>
      </c>
      <c r="AJ28" s="12">
        <f t="shared" si="12"/>
        <v>1</v>
      </c>
      <c r="AK28" s="12">
        <f t="shared" si="13"/>
        <v>1</v>
      </c>
      <c r="AL28" s="12">
        <f t="shared" si="14"/>
        <v>1</v>
      </c>
      <c r="AM28" s="12">
        <f t="shared" si="15"/>
        <v>1</v>
      </c>
      <c r="AQ28" s="49" t="s">
        <v>23</v>
      </c>
      <c r="AR28" s="50">
        <v>0.2</v>
      </c>
      <c r="AS28" s="94">
        <f>IF(AS20=0,0,VLOOKUP("Breedte",$L:$R,7,FALSE))</f>
        <v>0</v>
      </c>
      <c r="AT28" s="19">
        <f>AT20</f>
        <v>0</v>
      </c>
      <c r="AU28" s="20">
        <f t="shared" si="23"/>
        <v>0</v>
      </c>
      <c r="AV28" s="20">
        <f t="shared" si="23"/>
        <v>0</v>
      </c>
      <c r="AW28" s="102"/>
      <c r="AX28" s="103"/>
      <c r="AY28" s="95">
        <f>IF(AY20=0,0,VLOOKUP("Breedte",$O:$T,4,FALSE))</f>
        <v>0</v>
      </c>
      <c r="AZ28" s="47">
        <f t="shared" si="22"/>
        <v>0</v>
      </c>
      <c r="BA28" s="26">
        <f t="shared" si="22"/>
        <v>0</v>
      </c>
      <c r="BB28" s="22">
        <f t="shared" si="22"/>
        <v>0</v>
      </c>
    </row>
    <row r="29" spans="1:55" ht="12" customHeight="1" thickTop="1" thickBot="1" x14ac:dyDescent="0.2">
      <c r="A29" s="5">
        <f t="shared" si="0"/>
        <v>0</v>
      </c>
      <c r="B29" s="5">
        <f t="shared" si="1"/>
        <v>0</v>
      </c>
      <c r="C29" s="14">
        <f t="shared" si="16"/>
        <v>69</v>
      </c>
      <c r="F29" s="258">
        <f>VLOOKUP(C29,Blad1!$A:$I,9,0)</f>
        <v>212</v>
      </c>
      <c r="G29" s="65" t="str">
        <f t="shared" si="17"/>
        <v/>
      </c>
      <c r="H29" s="4" t="str">
        <f>IF(G29="I",$K29,IF(G29="II",$K29-SUM(H$8:H28),IF(G29="III",$K29-SUM(H$8:H28),IF(G29="IV",$K29-SUM(H$8:H28),IF(G29="V",1-SUM(H$8:H28)," ")))))</f>
        <v xml:space="preserve"> </v>
      </c>
      <c r="I29" s="66" t="str">
        <f t="shared" si="18"/>
        <v/>
      </c>
      <c r="J29" s="43" t="str">
        <f>IF(I29="A",$K29,IF(I29="B",$K29-SUM(J$8:J28),IF(I29="C",$K29-SUM(J$8:J28),IF(I29="D",$K29-SUM(J$8:J28),IF(I29="E",1-SUM(J$8:J28)," ")))))</f>
        <v xml:space="preserve"> </v>
      </c>
      <c r="K29" s="1">
        <f>IF(C$4=0,0,(SUM(D$8:D29)/C$4))</f>
        <v>0</v>
      </c>
      <c r="L29" s="9" t="str">
        <f t="shared" si="2"/>
        <v xml:space="preserve"> </v>
      </c>
      <c r="M29" s="2" t="str">
        <f>IF(U29=2,K29,IF(W29=2,K29-SUM(M$8:M28),IF(X29=2,K29-SUM(M$8:M28),IF(X28=2,1-SUM(M$8:M28)," "))))</f>
        <v xml:space="preserve"> </v>
      </c>
      <c r="N29" s="1" t="str">
        <f t="shared" si="3"/>
        <v xml:space="preserve"> </v>
      </c>
      <c r="P29" s="3" t="str">
        <f>IF(O29="Plus",$K29,IF(O29="Basis",$K29-SUM(P$8:P28),IF(O29="Breedte",$K29-SUM(P$8:P28),IF(O28="Breedte",1-SUM(P$8:P28)," "))))</f>
        <v xml:space="preserve"> </v>
      </c>
      <c r="Q29" s="57" t="str">
        <f t="shared" si="20"/>
        <v/>
      </c>
      <c r="R29" s="93">
        <f t="shared" si="19"/>
        <v>212</v>
      </c>
      <c r="S29" s="12">
        <f t="shared" si="4"/>
        <v>69</v>
      </c>
      <c r="T29" s="18">
        <f t="shared" si="5"/>
        <v>0</v>
      </c>
      <c r="U29" s="12">
        <f>IF(C$4=0,0,IF(SUM(U$7:U28)=2,0,IF(Y29=U$6,IF(Y29=Y30,IF((Y28-Y29)&lt;=(Y31-Y30),2,0),IF(Y29=Y28,IF((Y27-Y28)&gt;(Y30-Y29),2,0),2)),0)))</f>
        <v>0</v>
      </c>
      <c r="V29" s="12">
        <f>IF(C$4=0,0,IF(SUM(V$7:V28)=1,0,IF(Z29=V$6,IF(Z29=Z30,IF((Z28-Z29)&lt;=(Z31-Z30),1,0),IF(Z29=Z28,IF((Z27-Z28)&gt;(Z30-Z29),1,0),1)),0)))</f>
        <v>0</v>
      </c>
      <c r="W29" s="12">
        <f>IF(C$4=0,0,IF(SUM(W$7:W28)=2,0,IF(AA29=W$6,IF(AA29=AA30,IF((AA28-AA29)&lt;=(AA31-AA30),2,0),IF(AA29=AA28,IF((AA27-AA28)&gt;(AA30-AA29),2,0),2)),0)))</f>
        <v>0</v>
      </c>
      <c r="X29" s="12">
        <f>IF(C$4=0,0,IF(SUM(X$7:X28)=2,0,IF(AB29=X$6,IF(AB29=AB30,IF((AB28-AB29)&lt;=(AB31-AB30),2,0),IF(AB29=AB28,IF((AB27-AB28)&gt;(AB30-AB29),2,0),2)),0)))</f>
        <v>0</v>
      </c>
      <c r="Y29" s="12">
        <f t="shared" si="6"/>
        <v>1</v>
      </c>
      <c r="Z29" s="12">
        <f t="shared" si="7"/>
        <v>1</v>
      </c>
      <c r="AA29" s="12">
        <f t="shared" si="8"/>
        <v>1</v>
      </c>
      <c r="AB29" s="12">
        <f t="shared" si="9"/>
        <v>1</v>
      </c>
      <c r="AD29" s="12">
        <f t="shared" si="10"/>
        <v>69</v>
      </c>
      <c r="AE29" s="18">
        <f t="shared" si="11"/>
        <v>0</v>
      </c>
      <c r="AF29" s="12">
        <f>IF(S$4=0,0,IF(SUM(AF$7:AF28)=2,0,IF(AJ29=AF$6,IF(AJ29=AJ30,IF((AJ28-AJ29)&lt;=(AJ31-AJ30),2,0),IF(AJ29=AJ28,IF((AJ27-AJ28)&gt;(AJ30-AJ29),2,0),2)),0)))</f>
        <v>0</v>
      </c>
      <c r="AG29" s="12">
        <f>IF(C$4=0,0,IF(SUM(AG$7:AG28)=1,0,IF(AK29=AG$6,IF(AK29=AK30,IF((AK28-AK29)&lt;=(AK31-AK30),1,0),IF(AK29=AK28,IF((AK27-AK28)&gt;(AK30-AK29),1,0),1)),0)))</f>
        <v>0</v>
      </c>
      <c r="AH29" s="12">
        <f>IF(C$4=0,0,IF(SUM(AH$7:AH28)=2,0,IF(AL29=AH$6,IF(AL29=AL30,IF((AL28-AL29)&lt;=(AL31-AL30),2,0),IF(AL29=AL28,IF((AL27-AL28)&gt;(AL30-AL29),2,0),2)),0)))</f>
        <v>0</v>
      </c>
      <c r="AI29" s="12">
        <f>IF(S$4=0,0,IF(SUM(AI$7:AI28)=2,0,IF(AM29=AI$6,IF(AM29=AM30,IF((AM28-AM29)&lt;=(AM31-AM30),2,0),IF(AM29=AM28,IF((AM27-AM28)&gt;(AM30-AM29),2,0),2)),0)))</f>
        <v>0</v>
      </c>
      <c r="AJ29" s="12">
        <f t="shared" si="12"/>
        <v>1</v>
      </c>
      <c r="AK29" s="12">
        <f t="shared" si="13"/>
        <v>1</v>
      </c>
      <c r="AL29" s="12">
        <f t="shared" si="14"/>
        <v>1</v>
      </c>
      <c r="AM29" s="12">
        <f t="shared" si="15"/>
        <v>1</v>
      </c>
      <c r="AQ29" s="49" t="s">
        <v>25</v>
      </c>
      <c r="AR29" s="50"/>
      <c r="AS29" s="94"/>
      <c r="AT29" s="19"/>
      <c r="AU29" s="20"/>
      <c r="AV29" s="20">
        <f>IF(SUM(AT26:AT28)&lt;AT30,1,0)</f>
        <v>0</v>
      </c>
      <c r="AW29" s="102"/>
      <c r="AX29" s="103"/>
      <c r="AY29" s="21"/>
      <c r="AZ29" s="47"/>
      <c r="BA29" s="26"/>
      <c r="BB29" s="22">
        <f>IF(SUM(W11:W13)=0,0,IF(SUM(AT26:AT28)&lt;AT30,1,0))</f>
        <v>0</v>
      </c>
    </row>
    <row r="30" spans="1:55" ht="12" customHeight="1" thickTop="1" thickBot="1" x14ac:dyDescent="0.2">
      <c r="A30" s="5">
        <f t="shared" si="0"/>
        <v>0</v>
      </c>
      <c r="B30" s="5">
        <f t="shared" si="1"/>
        <v>0</v>
      </c>
      <c r="C30" s="14">
        <f t="shared" si="16"/>
        <v>68</v>
      </c>
      <c r="E30" s="56"/>
      <c r="F30" s="258">
        <f>VLOOKUP(C30,Blad1!$A:$I,9,0)</f>
        <v>211</v>
      </c>
      <c r="G30" s="65" t="str">
        <f t="shared" si="17"/>
        <v/>
      </c>
      <c r="H30" s="4" t="str">
        <f>IF(G30="I",$K30,IF(G30="II",$K30-SUM(H$8:H29),IF(G30="III",$K30-SUM(H$8:H29),IF(G30="IV",$K30-SUM(H$8:H29),IF(G30="V",1-SUM(H$8:H29)," ")))))</f>
        <v xml:space="preserve"> </v>
      </c>
      <c r="I30" s="66" t="str">
        <f t="shared" si="18"/>
        <v/>
      </c>
      <c r="J30" s="43" t="str">
        <f>IF(I30="A",$K30,IF(I30="B",$K30-SUM(J$8:J29),IF(I30="C",$K30-SUM(J$8:J29),IF(I30="D",$K30-SUM(J$8:J29),IF(I30="E",1-SUM(J$8:J29)," ")))))</f>
        <v xml:space="preserve"> </v>
      </c>
      <c r="K30" s="1">
        <f>IF(C$4=0,0,(SUM(D$8:D30)/C$4))</f>
        <v>0</v>
      </c>
      <c r="L30" s="9" t="str">
        <f t="shared" si="2"/>
        <v xml:space="preserve"> </v>
      </c>
      <c r="M30" s="2" t="str">
        <f>IF(U30=2,K30,IF(W30=2,K30-SUM(M$8:M29),IF(X30=2,K30-SUM(M$8:M29),IF(X29=2,1-SUM(M$8:M29)," "))))</f>
        <v xml:space="preserve"> </v>
      </c>
      <c r="N30" s="1" t="str">
        <f t="shared" si="3"/>
        <v xml:space="preserve"> </v>
      </c>
      <c r="P30" s="3" t="str">
        <f>IF(O30="Plus",$K30,IF(O30="Basis",$K30-SUM(P$8:P29),IF(O30="Breedte",$K30-SUM(P$8:P29),IF(O29="Breedte",1-SUM(P$8:P29)," "))))</f>
        <v xml:space="preserve"> </v>
      </c>
      <c r="Q30" s="57" t="str">
        <f t="shared" si="20"/>
        <v/>
      </c>
      <c r="R30" s="93">
        <f t="shared" si="19"/>
        <v>211</v>
      </c>
      <c r="S30" s="12">
        <f t="shared" si="4"/>
        <v>68</v>
      </c>
      <c r="T30" s="18">
        <f t="shared" si="5"/>
        <v>0</v>
      </c>
      <c r="U30" s="12">
        <f>IF(C$4=0,0,IF(SUM(U$7:U29)=2,0,IF(Y30=U$6,IF(Y30=Y31,IF((Y29-Y30)&lt;=(Y32-Y31),2,0),IF(Y30=Y29,IF((Y28-Y29)&gt;(Y31-Y30),2,0),2)),0)))</f>
        <v>0</v>
      </c>
      <c r="V30" s="12">
        <f>IF(C$4=0,0,IF(SUM(V$7:V29)=1,0,IF(Z30=V$6,IF(Z30=Z31,IF((Z29-Z30)&lt;=(Z32-Z31),1,0),IF(Z30=Z29,IF((Z28-Z29)&gt;(Z31-Z30),1,0),1)),0)))</f>
        <v>0</v>
      </c>
      <c r="W30" s="12">
        <f>IF(C$4=0,0,IF(SUM(W$7:W29)=2,0,IF(AA30=W$6,IF(AA30=AA31,IF((AA29-AA30)&lt;=(AA32-AA31),2,0),IF(AA30=AA29,IF((AA28-AA29)&gt;(AA31-AA30),2,0),2)),0)))</f>
        <v>0</v>
      </c>
      <c r="X30" s="12">
        <f>IF(C$4=0,0,IF(SUM(X$7:X29)=2,0,IF(AB30=X$6,IF(AB30=AB31,IF((AB29-AB30)&lt;=(AB32-AB31),2,0),IF(AB30=AB29,IF((AB28-AB29)&gt;(AB31-AB30),2,0),2)),0)))</f>
        <v>0</v>
      </c>
      <c r="Y30" s="12">
        <f t="shared" si="6"/>
        <v>1</v>
      </c>
      <c r="Z30" s="12">
        <f t="shared" si="7"/>
        <v>1</v>
      </c>
      <c r="AA30" s="12">
        <f t="shared" si="8"/>
        <v>1</v>
      </c>
      <c r="AB30" s="12">
        <f t="shared" si="9"/>
        <v>1</v>
      </c>
      <c r="AD30" s="12">
        <f t="shared" si="10"/>
        <v>68</v>
      </c>
      <c r="AE30" s="18">
        <f t="shared" si="11"/>
        <v>0</v>
      </c>
      <c r="AF30" s="12">
        <f>IF(S$4=0,0,IF(SUM(AF$7:AF29)=2,0,IF(AJ30=AF$6,IF(AJ30=AJ31,IF((AJ29-AJ30)&lt;=(AJ32-AJ31),2,0),IF(AJ30=AJ29,IF((AJ28-AJ29)&gt;(AJ31-AJ30),2,0),2)),0)))</f>
        <v>0</v>
      </c>
      <c r="AG30" s="12">
        <f>IF(C$4=0,0,IF(SUM(AG$7:AG29)=1,0,IF(AK30=AG$6,IF(AK30=AK31,IF((AK29-AK30)&lt;=(AK32-AK31),1,0),IF(AK30=AK29,IF((AK28-AK29)&gt;(AK31-AK30),1,0),1)),0)))</f>
        <v>0</v>
      </c>
      <c r="AH30" s="12">
        <f>IF(C$4=0,0,IF(SUM(AH$7:AH29)=2,0,IF(AL30=AH$6,IF(AL30=AL31,IF((AL29-AL30)&lt;=(AL32-AL31),2,0),IF(AL30=AL29,IF((AL28-AL29)&gt;(AL31-AL30),2,0),2)),0)))</f>
        <v>0</v>
      </c>
      <c r="AI30" s="12">
        <f>IF(S$4=0,0,IF(SUM(AI$7:AI29)=2,0,IF(AM30=AI$6,IF(AM30=AM31,IF((AM29-AM30)&lt;=(AM32-AM31),2,0),IF(AM30=AM29,IF((AM28-AM29)&gt;(AM31-AM30),2,0),2)),0)))</f>
        <v>0</v>
      </c>
      <c r="AJ30" s="12">
        <f t="shared" si="12"/>
        <v>1</v>
      </c>
      <c r="AK30" s="12">
        <f t="shared" si="13"/>
        <v>1</v>
      </c>
      <c r="AL30" s="12">
        <f t="shared" si="14"/>
        <v>1</v>
      </c>
      <c r="AM30" s="12">
        <f t="shared" si="15"/>
        <v>1</v>
      </c>
      <c r="AQ30" s="52"/>
      <c r="AR30" s="53"/>
      <c r="AS30" s="36"/>
      <c r="AT30" s="112">
        <f>$C$4</f>
        <v>0</v>
      </c>
      <c r="AU30" s="36"/>
      <c r="AV30" s="36"/>
      <c r="AW30" s="106"/>
      <c r="AX30" s="106"/>
      <c r="AY30" s="37"/>
      <c r="AZ30" s="48">
        <f>AT30</f>
        <v>0</v>
      </c>
      <c r="BA30" s="37"/>
      <c r="BB30" s="38"/>
    </row>
    <row r="31" spans="1:55" ht="12" customHeight="1" thickTop="1" thickBot="1" x14ac:dyDescent="0.2">
      <c r="A31" s="5">
        <f t="shared" si="0"/>
        <v>0</v>
      </c>
      <c r="B31" s="5">
        <f t="shared" si="1"/>
        <v>0</v>
      </c>
      <c r="C31" s="14">
        <f t="shared" si="16"/>
        <v>67</v>
      </c>
      <c r="F31" s="258">
        <f>VLOOKUP(C31,Blad1!$A:$I,9,0)</f>
        <v>210</v>
      </c>
      <c r="G31" s="65" t="str">
        <f t="shared" si="17"/>
        <v/>
      </c>
      <c r="H31" s="4" t="str">
        <f>IF(G31="I",$K31,IF(G31="II",$K31-SUM(H$8:H30),IF(G31="III",$K31-SUM(H$8:H30),IF(G31="IV",$K31-SUM(H$8:H30),IF(G31="V",1-SUM(H$8:H30)," ")))))</f>
        <v xml:space="preserve"> </v>
      </c>
      <c r="I31" s="66" t="str">
        <f t="shared" si="18"/>
        <v/>
      </c>
      <c r="J31" s="43" t="str">
        <f>IF(I31="A",$K31,IF(I31="B",$K31-SUM(J$8:J30),IF(I31="C",$K31-SUM(J$8:J30),IF(I31="D",$K31-SUM(J$8:J30),IF(I31="E",1-SUM(J$8:J30)," ")))))</f>
        <v xml:space="preserve"> </v>
      </c>
      <c r="K31" s="1">
        <f>IF(C$4=0,0,(SUM(D$8:D31)/C$4))</f>
        <v>0</v>
      </c>
      <c r="L31" s="9" t="str">
        <f t="shared" si="2"/>
        <v xml:space="preserve"> </v>
      </c>
      <c r="M31" s="2" t="str">
        <f>IF(U31=2,K31,IF(W31=2,K31-SUM(M$8:M30),IF(X31=2,K31-SUM(M$8:M30),IF(X30=2,1-SUM(M$8:M30)," "))))</f>
        <v xml:space="preserve"> </v>
      </c>
      <c r="N31" s="1" t="str">
        <f t="shared" si="3"/>
        <v xml:space="preserve"> </v>
      </c>
      <c r="P31" s="3" t="str">
        <f>IF(O31="Plus",$K31,IF(O31="Basis",$K31-SUM(P$8:P30),IF(O31="Breedte",$K31-SUM(P$8:P30),IF(O30="Breedte",1-SUM(P$8:P30)," "))))</f>
        <v xml:space="preserve"> </v>
      </c>
      <c r="Q31" s="57" t="str">
        <f t="shared" si="20"/>
        <v/>
      </c>
      <c r="R31" s="93">
        <f t="shared" si="19"/>
        <v>210</v>
      </c>
      <c r="S31" s="12">
        <f t="shared" si="4"/>
        <v>67</v>
      </c>
      <c r="T31" s="18">
        <f t="shared" si="5"/>
        <v>0</v>
      </c>
      <c r="U31" s="12">
        <f>IF(C$4=0,0,IF(SUM(U$7:U30)=2,0,IF(Y31=U$6,IF(Y31=Y32,IF((Y30-Y31)&lt;=(Y33-Y32),2,0),IF(Y31=Y30,IF((Y29-Y30)&gt;(Y32-Y31),2,0),2)),0)))</f>
        <v>0</v>
      </c>
      <c r="V31" s="12">
        <f>IF(C$4=0,0,IF(SUM(V$7:V30)=1,0,IF(Z31=V$6,IF(Z31=Z32,IF((Z30-Z31)&lt;=(Z33-Z32),1,0),IF(Z31=Z30,IF((Z29-Z30)&gt;(Z32-Z31),1,0),1)),0)))</f>
        <v>0</v>
      </c>
      <c r="W31" s="12">
        <f>IF(C$4=0,0,IF(SUM(W$7:W30)=2,0,IF(AA31=W$6,IF(AA31=AA32,IF((AA30-AA31)&lt;=(AA33-AA32),2,0),IF(AA31=AA30,IF((AA29-AA30)&gt;(AA32-AA31),2,0),2)),0)))</f>
        <v>0</v>
      </c>
      <c r="X31" s="12">
        <f>IF(C$4=0,0,IF(SUM(X$7:X30)=2,0,IF(AB31=X$6,IF(AB31=AB32,IF((AB30-AB31)&lt;=(AB33-AB32),2,0),IF(AB31=AB30,IF((AB29-AB30)&gt;(AB32-AB31),2,0),2)),0)))</f>
        <v>0</v>
      </c>
      <c r="Y31" s="12">
        <f t="shared" si="6"/>
        <v>1</v>
      </c>
      <c r="Z31" s="12">
        <f t="shared" si="7"/>
        <v>1</v>
      </c>
      <c r="AA31" s="12">
        <f t="shared" si="8"/>
        <v>1</v>
      </c>
      <c r="AB31" s="12">
        <f t="shared" si="9"/>
        <v>1</v>
      </c>
      <c r="AD31" s="12">
        <f t="shared" si="10"/>
        <v>67</v>
      </c>
      <c r="AE31" s="18">
        <f t="shared" si="11"/>
        <v>0</v>
      </c>
      <c r="AF31" s="12">
        <f>IF(S$4=0,0,IF(SUM(AF$7:AF30)=2,0,IF(AJ31=AF$6,IF(AJ31=AJ32,IF((AJ30-AJ31)&lt;=(AJ33-AJ32),2,0),IF(AJ31=AJ30,IF((AJ29-AJ30)&gt;(AJ32-AJ31),2,0),2)),0)))</f>
        <v>0</v>
      </c>
      <c r="AG31" s="12">
        <f>IF(C$4=0,0,IF(SUM(AG$7:AG30)=1,0,IF(AK31=AG$6,IF(AK31=AK32,IF((AK30-AK31)&lt;=(AK33-AK32),1,0),IF(AK31=AK30,IF((AK29-AK30)&gt;(AK32-AK31),1,0),1)),0)))</f>
        <v>0</v>
      </c>
      <c r="AH31" s="12">
        <f>IF(C$4=0,0,IF(SUM(AH$7:AH30)=2,0,IF(AL31=AH$6,IF(AL31=AL32,IF((AL30-AL31)&lt;=(AL33-AL32),2,0),IF(AL31=AL30,IF((AL29-AL30)&gt;(AL32-AL31),2,0),2)),0)))</f>
        <v>0</v>
      </c>
      <c r="AI31" s="12">
        <f>IF(S$4=0,0,IF(SUM(AI$7:AI30)=2,0,IF(AM31=AI$6,IF(AM31=AM32,IF((AM30-AM31)&lt;=(AM33-AM32),2,0),IF(AM31=AM30,IF((AM29-AM30)&gt;(AM32-AM31),2,0),2)),0)))</f>
        <v>0</v>
      </c>
      <c r="AJ31" s="12">
        <f t="shared" si="12"/>
        <v>1</v>
      </c>
      <c r="AK31" s="12">
        <f t="shared" si="13"/>
        <v>1</v>
      </c>
      <c r="AL31" s="12">
        <f t="shared" si="14"/>
        <v>1</v>
      </c>
      <c r="AM31" s="12">
        <f t="shared" si="15"/>
        <v>1</v>
      </c>
      <c r="AQ31" s="58"/>
      <c r="AR31" s="58"/>
      <c r="AS31" s="58"/>
      <c r="AT31" s="58"/>
      <c r="AU31" s="58"/>
      <c r="AV31" s="58"/>
      <c r="AW31" s="105"/>
      <c r="AX31" s="105"/>
      <c r="AY31" s="58"/>
      <c r="AZ31" s="58"/>
      <c r="BA31" s="58"/>
      <c r="BB31" s="58"/>
    </row>
    <row r="32" spans="1:55" ht="12" customHeight="1" thickTop="1" x14ac:dyDescent="0.15">
      <c r="A32" s="5">
        <f t="shared" si="0"/>
        <v>0</v>
      </c>
      <c r="B32" s="5">
        <f t="shared" si="1"/>
        <v>0</v>
      </c>
      <c r="C32" s="14">
        <f t="shared" si="16"/>
        <v>66</v>
      </c>
      <c r="F32" s="258">
        <f>VLOOKUP(C32,Blad1!$A:$I,9,0)</f>
        <v>209</v>
      </c>
      <c r="G32" s="65" t="str">
        <f t="shared" si="17"/>
        <v/>
      </c>
      <c r="H32" s="4" t="str">
        <f>IF(G32="I",$K32,IF(G32="II",$K32-SUM(H$8:H31),IF(G32="III",$K32-SUM(H$8:H31),IF(G32="IV",$K32-SUM(H$8:H31),IF(G32="V",1-SUM(H$8:H31)," ")))))</f>
        <v xml:space="preserve"> </v>
      </c>
      <c r="I32" s="66" t="str">
        <f t="shared" si="18"/>
        <v/>
      </c>
      <c r="J32" s="43" t="str">
        <f>IF(I32="A",$K32,IF(I32="B",$K32-SUM(J$8:J31),IF(I32="C",$K32-SUM(J$8:J31),IF(I32="D",$K32-SUM(J$8:J31),IF(I32="E",1-SUM(J$8:J31)," ")))))</f>
        <v xml:space="preserve"> </v>
      </c>
      <c r="K32" s="1">
        <f>IF(C$4=0,0,(SUM(D$8:D32)/C$4))</f>
        <v>0</v>
      </c>
      <c r="L32" s="9" t="str">
        <f t="shared" si="2"/>
        <v xml:space="preserve"> </v>
      </c>
      <c r="M32" s="2" t="str">
        <f>IF(U32=2,K32,IF(W32=2,K32-SUM(M$8:M31),IF(X32=2,K32-SUM(M$8:M31),IF(X31=2,1-SUM(M$8:M31)," "))))</f>
        <v xml:space="preserve"> </v>
      </c>
      <c r="N32" s="1" t="str">
        <f t="shared" si="3"/>
        <v xml:space="preserve"> </v>
      </c>
      <c r="P32" s="3" t="str">
        <f>IF(O32="Plus",$K32,IF(O32="Basis",$K32-SUM(P$8:P31),IF(O32="Breedte",$K32-SUM(P$8:P31),IF(O31="Breedte",1-SUM(P$8:P31)," "))))</f>
        <v xml:space="preserve"> </v>
      </c>
      <c r="Q32" s="57" t="str">
        <f t="shared" si="20"/>
        <v/>
      </c>
      <c r="R32" s="93">
        <f t="shared" si="19"/>
        <v>209</v>
      </c>
      <c r="S32" s="12">
        <f t="shared" si="4"/>
        <v>66</v>
      </c>
      <c r="T32" s="18">
        <f t="shared" si="5"/>
        <v>0</v>
      </c>
      <c r="U32" s="12">
        <f>IF(C$4=0,0,IF(SUM(U$7:U31)=2,0,IF(Y32=U$6,IF(Y32=Y33,IF((Y31-Y32)&lt;=(Y34-Y33),2,0),IF(Y32=Y31,IF((Y30-Y31)&gt;(Y33-Y32),2,0),2)),0)))</f>
        <v>0</v>
      </c>
      <c r="V32" s="12">
        <f>IF(C$4=0,0,IF(SUM(V$7:V31)=1,0,IF(Z32=V$6,IF(Z32=Z33,IF((Z31-Z32)&lt;=(Z34-Z33),1,0),IF(Z32=Z31,IF((Z30-Z31)&gt;(Z33-Z32),1,0),1)),0)))</f>
        <v>0</v>
      </c>
      <c r="W32" s="12">
        <f>IF(C$4=0,0,IF(SUM(W$7:W31)=2,0,IF(AA32=W$6,IF(AA32=AA33,IF((AA31-AA32)&lt;=(AA34-AA33),2,0),IF(AA32=AA31,IF((AA30-AA31)&gt;(AA33-AA32),2,0),2)),0)))</f>
        <v>0</v>
      </c>
      <c r="X32" s="12">
        <f>IF(C$4=0,0,IF(SUM(X$7:X31)=2,0,IF(AB32=X$6,IF(AB32=AB33,IF((AB31-AB32)&lt;=(AB34-AB33),2,0),IF(AB32=AB31,IF((AB30-AB31)&gt;(AB33-AB32),2,0),2)),0)))</f>
        <v>0</v>
      </c>
      <c r="Y32" s="12">
        <f t="shared" si="6"/>
        <v>1</v>
      </c>
      <c r="Z32" s="12">
        <f t="shared" si="7"/>
        <v>1</v>
      </c>
      <c r="AA32" s="12">
        <f t="shared" si="8"/>
        <v>1</v>
      </c>
      <c r="AB32" s="12">
        <f t="shared" si="9"/>
        <v>1</v>
      </c>
      <c r="AD32" s="12">
        <f t="shared" si="10"/>
        <v>66</v>
      </c>
      <c r="AE32" s="18">
        <f t="shared" si="11"/>
        <v>0</v>
      </c>
      <c r="AF32" s="12">
        <f>IF(S$4=0,0,IF(SUM(AF$7:AF31)=2,0,IF(AJ32=AF$6,IF(AJ32=AJ33,IF((AJ31-AJ32)&lt;=(AJ34-AJ33),2,0),IF(AJ32=AJ31,IF((AJ30-AJ31)&gt;(AJ33-AJ32),2,0),2)),0)))</f>
        <v>0</v>
      </c>
      <c r="AG32" s="12">
        <f>IF(C$4=0,0,IF(SUM(AG$7:AG31)=1,0,IF(AK32=AG$6,IF(AK32=AK33,IF((AK31-AK32)&lt;=(AK34-AK33),1,0),IF(AK32=AK31,IF((AK30-AK31)&gt;(AK33-AK32),1,0),1)),0)))</f>
        <v>0</v>
      </c>
      <c r="AH32" s="12">
        <f>IF(C$4=0,0,IF(SUM(AH$7:AH31)=2,0,IF(AL32=AH$6,IF(AL32=AL33,IF((AL31-AL32)&lt;=(AL34-AL33),2,0),IF(AL32=AL31,IF((AL30-AL31)&gt;(AL33-AL32),2,0),2)),0)))</f>
        <v>0</v>
      </c>
      <c r="AI32" s="12">
        <f>IF(S$4=0,0,IF(SUM(AI$7:AI31)=2,0,IF(AM32=AI$6,IF(AM32=AM33,IF((AM31-AM32)&lt;=(AM34-AM33),2,0),IF(AM32=AM31,IF((AM30-AM31)&gt;(AM33-AM32),2,0),2)),0)))</f>
        <v>0</v>
      </c>
      <c r="AJ32" s="12">
        <f t="shared" si="12"/>
        <v>1</v>
      </c>
      <c r="AK32" s="12">
        <f t="shared" si="13"/>
        <v>1</v>
      </c>
      <c r="AL32" s="12">
        <f t="shared" si="14"/>
        <v>1</v>
      </c>
      <c r="AM32" s="12">
        <f t="shared" si="15"/>
        <v>1</v>
      </c>
      <c r="AQ32" s="49" t="s">
        <v>24</v>
      </c>
      <c r="AR32" s="51"/>
      <c r="AS32" s="92"/>
      <c r="AT32" s="51"/>
      <c r="AU32" s="51"/>
      <c r="AV32" s="51"/>
      <c r="AW32" s="51"/>
      <c r="AX32" s="51"/>
      <c r="AY32" s="51"/>
      <c r="AZ32" s="51"/>
      <c r="BA32" s="51"/>
      <c r="BB32" s="55"/>
    </row>
    <row r="33" spans="1:54" ht="12" customHeight="1" x14ac:dyDescent="0.15">
      <c r="A33" s="5">
        <f t="shared" si="0"/>
        <v>25</v>
      </c>
      <c r="B33" s="5">
        <f t="shared" si="1"/>
        <v>0</v>
      </c>
      <c r="C33" s="14">
        <f t="shared" si="16"/>
        <v>65</v>
      </c>
      <c r="F33" s="258">
        <f>VLOOKUP(C33,Blad1!$A:$I,9,0)</f>
        <v>209</v>
      </c>
      <c r="G33" s="65" t="str">
        <f t="shared" si="17"/>
        <v/>
      </c>
      <c r="H33" s="4" t="str">
        <f>IF(G33="I",$K33,IF(G33="II",$K33-SUM(H$8:H32),IF(G33="III",$K33-SUM(H$8:H32),IF(G33="IV",$K33-SUM(H$8:H32),IF(G33="V",1-SUM(H$8:H32)," ")))))</f>
        <v xml:space="preserve"> </v>
      </c>
      <c r="I33" s="66" t="str">
        <f t="shared" si="18"/>
        <v>A</v>
      </c>
      <c r="J33" s="43">
        <f>IF(I33="A",$K33,IF(I33="B",$K33-SUM(J$8:J32),IF(I33="C",$K33-SUM(J$8:J32),IF(I33="D",$K33-SUM(J$8:J32),IF(I33="E",1-SUM(J$8:J32)," ")))))</f>
        <v>0</v>
      </c>
      <c r="K33" s="1">
        <f>IF(C$4=0,0,(SUM(D$8:D33)/C$4))</f>
        <v>0</v>
      </c>
      <c r="L33" s="9" t="str">
        <f t="shared" si="2"/>
        <v xml:space="preserve"> </v>
      </c>
      <c r="M33" s="2" t="str">
        <f>IF(U33=2,K33,IF(W33=2,K33-SUM(M$8:M32),IF(X33=2,K33-SUM(M$8:M32),IF(X32=2,1-SUM(M$8:M32)," "))))</f>
        <v xml:space="preserve"> </v>
      </c>
      <c r="N33" s="1" t="str">
        <f t="shared" si="3"/>
        <v xml:space="preserve"> </v>
      </c>
      <c r="P33" s="3" t="str">
        <f>IF(O33="Plus",$K33,IF(O33="Basis",$K33-SUM(P$8:P32),IF(O33="Breedte",$K33-SUM(P$8:P32),IF(O32="Breedte",1-SUM(P$8:P32)," "))))</f>
        <v xml:space="preserve"> </v>
      </c>
      <c r="Q33" s="57" t="str">
        <f t="shared" si="20"/>
        <v/>
      </c>
      <c r="R33" s="93">
        <f t="shared" si="19"/>
        <v>209</v>
      </c>
      <c r="S33" s="12">
        <f t="shared" si="4"/>
        <v>65</v>
      </c>
      <c r="T33" s="18">
        <f t="shared" si="5"/>
        <v>0</v>
      </c>
      <c r="U33" s="12">
        <f>IF(C$4=0,0,IF(SUM(U$7:U32)=2,0,IF(Y33=U$6,IF(Y33=Y34,IF((Y32-Y33)&lt;=(Y35-Y34),2,0),IF(Y33=Y32,IF((Y31-Y32)&gt;(Y34-Y33),2,0),2)),0)))</f>
        <v>0</v>
      </c>
      <c r="V33" s="12">
        <f>IF(C$4=0,0,IF(SUM(V$7:V32)=1,0,IF(Z33=V$6,IF(Z33=Z34,IF((Z32-Z33)&lt;=(Z35-Z34),1,0),IF(Z33=Z32,IF((Z31-Z32)&gt;(Z34-Z33),1,0),1)),0)))</f>
        <v>0</v>
      </c>
      <c r="W33" s="12">
        <f>IF(C$4=0,0,IF(SUM(W$7:W32)=2,0,IF(AA33=W$6,IF(AA33=AA34,IF((AA32-AA33)&lt;=(AA35-AA34),2,0),IF(AA33=AA32,IF((AA31-AA32)&gt;(AA34-AA33),2,0),2)),0)))</f>
        <v>0</v>
      </c>
      <c r="X33" s="12">
        <f>IF(C$4=0,0,IF(SUM(X$7:X32)=2,0,IF(AB33=X$6,IF(AB33=AB34,IF((AB32-AB33)&lt;=(AB35-AB34),2,0),IF(AB33=AB32,IF((AB31-AB32)&gt;(AB34-AB33),2,0),2)),0)))</f>
        <v>0</v>
      </c>
      <c r="Y33" s="12">
        <f t="shared" si="6"/>
        <v>1</v>
      </c>
      <c r="Z33" s="12">
        <f t="shared" si="7"/>
        <v>1</v>
      </c>
      <c r="AA33" s="12">
        <f t="shared" si="8"/>
        <v>1</v>
      </c>
      <c r="AB33" s="12">
        <f t="shared" si="9"/>
        <v>1</v>
      </c>
      <c r="AD33" s="12">
        <f t="shared" si="10"/>
        <v>65</v>
      </c>
      <c r="AE33" s="18">
        <f t="shared" si="11"/>
        <v>0</v>
      </c>
      <c r="AF33" s="12">
        <f>IF(S$4=0,0,IF(SUM(AF$7:AF32)=2,0,IF(AJ33=AF$6,IF(AJ33=AJ34,IF((AJ32-AJ33)&lt;=(AJ35-AJ34),2,0),IF(AJ33=AJ32,IF((AJ31-AJ32)&gt;(AJ34-AJ33),2,0),2)),0)))</f>
        <v>0</v>
      </c>
      <c r="AG33" s="12">
        <f>IF(C$4=0,0,IF(SUM(AG$7:AG32)=1,0,IF(AK33=AG$6,IF(AK33=AK34,IF((AK32-AK33)&lt;=(AK35-AK34),1,0),IF(AK33=AK32,IF((AK31-AK32)&gt;(AK34-AK33),1,0),1)),0)))</f>
        <v>0</v>
      </c>
      <c r="AH33" s="12">
        <f>IF(C$4=0,0,IF(SUM(AH$7:AH32)=2,0,IF(AL33=AH$6,IF(AL33=AL34,IF((AL32-AL33)&lt;=(AL35-AL34),2,0),IF(AL33=AL32,IF((AL31-AL32)&gt;(AL34-AL33),2,0),2)),0)))</f>
        <v>0</v>
      </c>
      <c r="AI33" s="12">
        <f>IF(S$4=0,0,IF(SUM(AI$7:AI32)=2,0,IF(AM33=AI$6,IF(AM33=AM34,IF((AM32-AM33)&lt;=(AM35-AM34),2,0),IF(AM33=AM32,IF((AM31-AM32)&gt;(AM34-AM33),2,0),2)),0)))</f>
        <v>0</v>
      </c>
      <c r="AJ33" s="12">
        <f t="shared" si="12"/>
        <v>1</v>
      </c>
      <c r="AK33" s="12">
        <f t="shared" si="13"/>
        <v>1</v>
      </c>
      <c r="AL33" s="12">
        <f t="shared" si="14"/>
        <v>1</v>
      </c>
      <c r="AM33" s="12">
        <f t="shared" si="15"/>
        <v>1</v>
      </c>
      <c r="AQ33" s="268" t="e">
        <f>VLOOKUP(AQ32,L8:Q275,6,FALSE)</f>
        <v>#N/A</v>
      </c>
      <c r="AR33" s="269"/>
      <c r="AS33" s="269"/>
      <c r="AT33" s="269"/>
      <c r="AU33" s="269"/>
      <c r="AV33" s="269"/>
      <c r="AW33" s="269"/>
      <c r="AX33" s="269"/>
      <c r="AY33" s="269"/>
      <c r="AZ33" s="269"/>
      <c r="BA33" s="269"/>
      <c r="BB33" s="270"/>
    </row>
    <row r="34" spans="1:54" ht="12" customHeight="1" x14ac:dyDescent="0.15">
      <c r="A34" s="5">
        <f t="shared" si="0"/>
        <v>0</v>
      </c>
      <c r="B34" s="5">
        <f t="shared" si="1"/>
        <v>0</v>
      </c>
      <c r="C34" s="14">
        <f t="shared" si="16"/>
        <v>64</v>
      </c>
      <c r="F34" s="258">
        <f>VLOOKUP(C34,Blad1!$A:$I,9,0)</f>
        <v>208</v>
      </c>
      <c r="G34" s="65" t="str">
        <f t="shared" si="17"/>
        <v/>
      </c>
      <c r="H34" s="4" t="str">
        <f>IF(G34="I",$K34,IF(G34="II",$K34-SUM(H$8:H33),IF(G34="III",$K34-SUM(H$8:H33),IF(G34="IV",$K34-SUM(H$8:H33),IF(G34="V",1-SUM(H$8:H33)," ")))))</f>
        <v xml:space="preserve"> </v>
      </c>
      <c r="I34" s="66" t="str">
        <f t="shared" si="18"/>
        <v/>
      </c>
      <c r="J34" s="43" t="str">
        <f>IF(I34="A",$K34,IF(I34="B",$K34-SUM(J$8:J33),IF(I34="C",$K34-SUM(J$8:J33),IF(I34="D",$K34-SUM(J$8:J33),IF(I34="E",1-SUM(J$8:J33)," ")))))</f>
        <v xml:space="preserve"> </v>
      </c>
      <c r="K34" s="1">
        <f>IF(C$4=0,0,(SUM(D$8:D34)/C$4))</f>
        <v>0</v>
      </c>
      <c r="L34" s="9" t="str">
        <f t="shared" si="2"/>
        <v xml:space="preserve"> </v>
      </c>
      <c r="M34" s="2" t="str">
        <f>IF(U34=2,K34,IF(W34=2,K34-SUM(M$8:M33),IF(X34=2,K34-SUM(M$8:M33),IF(X33=2,1-SUM(M$8:M33)," "))))</f>
        <v xml:space="preserve"> </v>
      </c>
      <c r="N34" s="1" t="str">
        <f t="shared" si="3"/>
        <v xml:space="preserve"> </v>
      </c>
      <c r="P34" s="3" t="str">
        <f>IF(O34="Plus",$K34,IF(O34="Basis",$K34-SUM(P$8:P33),IF(O34="Breedte",$K34-SUM(P$8:P33),IF(O33="Breedte",1-SUM(P$8:P33)," "))))</f>
        <v xml:space="preserve"> </v>
      </c>
      <c r="Q34" s="57" t="str">
        <f t="shared" si="20"/>
        <v/>
      </c>
      <c r="R34" s="93">
        <f t="shared" si="19"/>
        <v>208</v>
      </c>
      <c r="S34" s="12">
        <f t="shared" si="4"/>
        <v>64</v>
      </c>
      <c r="T34" s="18">
        <f t="shared" si="5"/>
        <v>0</v>
      </c>
      <c r="U34" s="12">
        <f>IF(C$4=0,0,IF(SUM(U$7:U33)=2,0,IF(Y34=U$6,IF(Y34=Y35,IF((Y33-Y34)&lt;=(Y36-Y35),2,0),IF(Y34=Y33,IF((Y32-Y33)&gt;(Y35-Y34),2,0),2)),0)))</f>
        <v>0</v>
      </c>
      <c r="V34" s="12">
        <f>IF(C$4=0,0,IF(SUM(V$7:V33)=1,0,IF(Z34=V$6,IF(Z34=Z35,IF((Z33-Z34)&lt;=(Z36-Z35),1,0),IF(Z34=Z33,IF((Z32-Z33)&gt;(Z35-Z34),1,0),1)),0)))</f>
        <v>0</v>
      </c>
      <c r="W34" s="12">
        <f>IF(C$4=0,0,IF(SUM(W$7:W33)=2,0,IF(AA34=W$6,IF(AA34=AA35,IF((AA33-AA34)&lt;=(AA36-AA35),2,0),IF(AA34=AA33,IF((AA32-AA33)&gt;(AA35-AA34),2,0),2)),0)))</f>
        <v>0</v>
      </c>
      <c r="X34" s="12">
        <f>IF(C$4=0,0,IF(SUM(X$7:X33)=2,0,IF(AB34=X$6,IF(AB34=AB35,IF((AB33-AB34)&lt;=(AB36-AB35),2,0),IF(AB34=AB33,IF((AB32-AB33)&gt;(AB35-AB34),2,0),2)),0)))</f>
        <v>0</v>
      </c>
      <c r="Y34" s="12">
        <f t="shared" si="6"/>
        <v>1</v>
      </c>
      <c r="Z34" s="12">
        <f t="shared" si="7"/>
        <v>1</v>
      </c>
      <c r="AA34" s="12">
        <f t="shared" si="8"/>
        <v>1</v>
      </c>
      <c r="AB34" s="12">
        <f t="shared" si="9"/>
        <v>1</v>
      </c>
      <c r="AD34" s="12">
        <f t="shared" si="10"/>
        <v>64</v>
      </c>
      <c r="AE34" s="18">
        <f t="shared" si="11"/>
        <v>0</v>
      </c>
      <c r="AF34" s="12">
        <f>IF(S$4=0,0,IF(SUM(AF$7:AF33)=2,0,IF(AJ34=AF$6,IF(AJ34=AJ35,IF((AJ33-AJ34)&lt;=(AJ36-AJ35),2,0),IF(AJ34=AJ33,IF((AJ32-AJ33)&gt;(AJ35-AJ34),2,0),2)),0)))</f>
        <v>0</v>
      </c>
      <c r="AG34" s="12">
        <f>IF(C$4=0,0,IF(SUM(AG$7:AG33)=1,0,IF(AK34=AG$6,IF(AK34=AK35,IF((AK33-AK34)&lt;=(AK36-AK35),1,0),IF(AK34=AK33,IF((AK32-AK33)&gt;(AK35-AK34),1,0),1)),0)))</f>
        <v>0</v>
      </c>
      <c r="AH34" s="12">
        <f>IF(C$4=0,0,IF(SUM(AH$7:AH33)=2,0,IF(AL34=AH$6,IF(AL34=AL35,IF((AL33-AL34)&lt;=(AL36-AL35),2,0),IF(AL34=AL33,IF((AL32-AL33)&gt;(AL35-AL34),2,0),2)),0)))</f>
        <v>0</v>
      </c>
      <c r="AI34" s="12">
        <f>IF(S$4=0,0,IF(SUM(AI$7:AI33)=2,0,IF(AM34=AI$6,IF(AM34=AM35,IF((AM33-AM34)&lt;=(AM36-AM35),2,0),IF(AM34=AM33,IF((AM32-AM33)&gt;(AM35-AM34),2,0),2)),0)))</f>
        <v>0</v>
      </c>
      <c r="AJ34" s="12">
        <f t="shared" si="12"/>
        <v>1</v>
      </c>
      <c r="AK34" s="12">
        <f t="shared" si="13"/>
        <v>1</v>
      </c>
      <c r="AL34" s="12">
        <f t="shared" si="14"/>
        <v>1</v>
      </c>
      <c r="AM34" s="12">
        <f t="shared" si="15"/>
        <v>1</v>
      </c>
      <c r="AQ34" s="49" t="s">
        <v>22</v>
      </c>
      <c r="AR34" s="51"/>
      <c r="AS34" s="92"/>
      <c r="AT34" s="51"/>
      <c r="AU34" s="51"/>
      <c r="AV34" s="51"/>
      <c r="AW34" s="51"/>
      <c r="AX34" s="51"/>
      <c r="AY34" s="51"/>
      <c r="AZ34" s="51"/>
      <c r="BA34" s="51"/>
      <c r="BB34" s="55"/>
    </row>
    <row r="35" spans="1:54" ht="24" customHeight="1" x14ac:dyDescent="0.15">
      <c r="A35" s="5">
        <f t="shared" si="0"/>
        <v>0</v>
      </c>
      <c r="B35" s="5">
        <f t="shared" si="1"/>
        <v>0</v>
      </c>
      <c r="C35" s="14">
        <f t="shared" si="16"/>
        <v>63</v>
      </c>
      <c r="F35" s="258">
        <f>VLOOKUP(C35,Blad1!$A:$I,9,0)</f>
        <v>207</v>
      </c>
      <c r="G35" s="65" t="str">
        <f t="shared" si="17"/>
        <v/>
      </c>
      <c r="H35" s="4" t="str">
        <f>IF(G35="I",$K35,IF(G35="II",$K35-SUM(H$8:H34),IF(G35="III",$K35-SUM(H$8:H34),IF(G35="IV",$K35-SUM(H$8:H34),IF(G35="V",1-SUM(H$8:H34)," ")))))</f>
        <v xml:space="preserve"> </v>
      </c>
      <c r="I35" s="66" t="str">
        <f t="shared" si="18"/>
        <v/>
      </c>
      <c r="J35" s="43" t="str">
        <f>IF(I35="A",$K35,IF(I35="B",$K35-SUM(J$8:J34),IF(I35="C",$K35-SUM(J$8:J34),IF(I35="D",$K35-SUM(J$8:J34),IF(I35="E",1-SUM(J$8:J34)," ")))))</f>
        <v xml:space="preserve"> </v>
      </c>
      <c r="K35" s="1">
        <f>IF(C$4=0,0,(SUM(D$8:D35)/C$4))</f>
        <v>0</v>
      </c>
      <c r="L35" s="9" t="str">
        <f t="shared" si="2"/>
        <v xml:space="preserve"> </v>
      </c>
      <c r="M35" s="2" t="str">
        <f>IF(U35=2,K35,IF(W35=2,K35-SUM(M$8:M34),IF(X35=2,K35-SUM(M$8:M34),IF(X34=2,1-SUM(M$8:M34)," "))))</f>
        <v xml:space="preserve"> </v>
      </c>
      <c r="N35" s="1" t="str">
        <f t="shared" si="3"/>
        <v xml:space="preserve"> </v>
      </c>
      <c r="P35" s="3" t="str">
        <f>IF(O35="Plus",$K35,IF(O35="Basis",$K35-SUM(P$8:P34),IF(O35="Breedte",$K35-SUM(P$8:P34),IF(O34="Breedte",1-SUM(P$8:P34)," "))))</f>
        <v xml:space="preserve"> </v>
      </c>
      <c r="Q35" s="57" t="str">
        <f t="shared" si="20"/>
        <v/>
      </c>
      <c r="R35" s="93">
        <f t="shared" si="19"/>
        <v>207</v>
      </c>
      <c r="S35" s="12">
        <f t="shared" si="4"/>
        <v>63</v>
      </c>
      <c r="T35" s="18">
        <f t="shared" si="5"/>
        <v>0</v>
      </c>
      <c r="U35" s="12">
        <f>IF(C$4=0,0,IF(SUM(U$7:U34)=2,0,IF(Y35=U$6,IF(Y35=Y36,IF((Y34-Y35)&lt;=(Y37-Y36),2,0),IF(Y35=Y34,IF((Y33-Y34)&gt;(Y36-Y35),2,0),2)),0)))</f>
        <v>0</v>
      </c>
      <c r="V35" s="12">
        <f>IF(C$4=0,0,IF(SUM(V$7:V34)=1,0,IF(Z35=V$6,IF(Z35=Z36,IF((Z34-Z35)&lt;=(Z37-Z36),1,0),IF(Z35=Z34,IF((Z33-Z34)&gt;(Z36-Z35),1,0),1)),0)))</f>
        <v>0</v>
      </c>
      <c r="W35" s="12">
        <f>IF(C$4=0,0,IF(SUM(W$7:W34)=2,0,IF(AA35=W$6,IF(AA35=AA36,IF((AA34-AA35)&lt;=(AA37-AA36),2,0),IF(AA35=AA34,IF((AA33-AA34)&gt;(AA36-AA35),2,0),2)),0)))</f>
        <v>0</v>
      </c>
      <c r="X35" s="12">
        <f>IF(C$4=0,0,IF(SUM(X$7:X34)=2,0,IF(AB35=X$6,IF(AB35=AB36,IF((AB34-AB35)&lt;=(AB37-AB36),2,0),IF(AB35=AB34,IF((AB33-AB34)&gt;(AB36-AB35),2,0),2)),0)))</f>
        <v>0</v>
      </c>
      <c r="Y35" s="12">
        <f t="shared" si="6"/>
        <v>1</v>
      </c>
      <c r="Z35" s="12">
        <f t="shared" si="7"/>
        <v>1</v>
      </c>
      <c r="AA35" s="12">
        <f t="shared" si="8"/>
        <v>1</v>
      </c>
      <c r="AB35" s="12">
        <f t="shared" si="9"/>
        <v>1</v>
      </c>
      <c r="AD35" s="12">
        <f t="shared" si="10"/>
        <v>63</v>
      </c>
      <c r="AE35" s="18">
        <f t="shared" si="11"/>
        <v>0</v>
      </c>
      <c r="AF35" s="12">
        <f>IF(S$4=0,0,IF(SUM(AF$7:AF34)=2,0,IF(AJ35=AF$6,IF(AJ35=AJ36,IF((AJ34-AJ35)&lt;=(AJ37-AJ36),2,0),IF(AJ35=AJ34,IF((AJ33-AJ34)&gt;(AJ36-AJ35),2,0),2)),0)))</f>
        <v>0</v>
      </c>
      <c r="AG35" s="12">
        <f>IF(C$4=0,0,IF(SUM(AG$7:AG34)=1,0,IF(AK35=AG$6,IF(AK35=AK36,IF((AK34-AK35)&lt;=(AK37-AK36),1,0),IF(AK35=AK34,IF((AK33-AK34)&gt;(AK36-AK35),1,0),1)),0)))</f>
        <v>0</v>
      </c>
      <c r="AH35" s="12">
        <f>IF(C$4=0,0,IF(SUM(AH$7:AH34)=2,0,IF(AL35=AH$6,IF(AL35=AL36,IF((AL34-AL35)&lt;=(AL37-AL36),2,0),IF(AL35=AL34,IF((AL33-AL34)&gt;(AL36-AL35),2,0),2)),0)))</f>
        <v>0</v>
      </c>
      <c r="AI35" s="12">
        <f>IF(S$4=0,0,IF(SUM(AI$7:AI34)=2,0,IF(AM35=AI$6,IF(AM35=AM36,IF((AM34-AM35)&lt;=(AM37-AM36),2,0),IF(AM35=AM34,IF((AM33-AM34)&gt;(AM36-AM35),2,0),2)),0)))</f>
        <v>0</v>
      </c>
      <c r="AJ35" s="12">
        <f t="shared" si="12"/>
        <v>1</v>
      </c>
      <c r="AK35" s="12">
        <f t="shared" si="13"/>
        <v>1</v>
      </c>
      <c r="AL35" s="12">
        <f t="shared" si="14"/>
        <v>1</v>
      </c>
      <c r="AM35" s="12">
        <f t="shared" si="15"/>
        <v>1</v>
      </c>
      <c r="AQ35" s="271" t="e">
        <f>VLOOKUP(AQ34,L8:Q275,6,FALSE)</f>
        <v>#N/A</v>
      </c>
      <c r="AR35" s="272"/>
      <c r="AS35" s="272"/>
      <c r="AT35" s="272"/>
      <c r="AU35" s="272"/>
      <c r="AV35" s="272"/>
      <c r="AW35" s="272"/>
      <c r="AX35" s="272"/>
      <c r="AY35" s="272"/>
      <c r="AZ35" s="272"/>
      <c r="BA35" s="272"/>
      <c r="BB35" s="273"/>
    </row>
    <row r="36" spans="1:54" ht="12" customHeight="1" x14ac:dyDescent="0.15">
      <c r="A36" s="5">
        <f t="shared" si="0"/>
        <v>0</v>
      </c>
      <c r="B36" s="5">
        <f t="shared" si="1"/>
        <v>0</v>
      </c>
      <c r="C36" s="14">
        <f t="shared" si="16"/>
        <v>62</v>
      </c>
      <c r="F36" s="258">
        <f>VLOOKUP(C36,Blad1!$A:$I,9,0)</f>
        <v>206</v>
      </c>
      <c r="G36" s="65" t="str">
        <f t="shared" si="17"/>
        <v/>
      </c>
      <c r="H36" s="4" t="str">
        <f>IF(G36="I",$K36,IF(G36="II",$K36-SUM(H$8:H35),IF(G36="III",$K36-SUM(H$8:H35),IF(G36="IV",$K36-SUM(H$8:H35),IF(G36="V",1-SUM(H$8:H35)," ")))))</f>
        <v xml:space="preserve"> </v>
      </c>
      <c r="I36" s="66" t="str">
        <f t="shared" si="18"/>
        <v/>
      </c>
      <c r="J36" s="43" t="str">
        <f>IF(I36="A",$K36,IF(I36="B",$K36-SUM(J$8:J35),IF(I36="C",$K36-SUM(J$8:J35),IF(I36="D",$K36-SUM(J$8:J35),IF(I36="E",1-SUM(J$8:J35)," ")))))</f>
        <v xml:space="preserve"> </v>
      </c>
      <c r="K36" s="1">
        <f>IF(C$4=0,0,(SUM(D$8:D36)/C$4))</f>
        <v>0</v>
      </c>
      <c r="L36" s="9" t="str">
        <f t="shared" si="2"/>
        <v xml:space="preserve"> </v>
      </c>
      <c r="M36" s="2" t="str">
        <f>IF(U36=2,K36,IF(W36=2,K36-SUM(M$8:M35),IF(X36=2,K36-SUM(M$8:M35),IF(X35=2,1-SUM(M$8:M35)," "))))</f>
        <v xml:space="preserve"> </v>
      </c>
      <c r="N36" s="1" t="str">
        <f t="shared" si="3"/>
        <v xml:space="preserve"> </v>
      </c>
      <c r="P36" s="3" t="str">
        <f>IF(O36="Plus",$K36,IF(O36="Basis",$K36-SUM(P$8:P35),IF(O36="Breedte",$K36-SUM(P$8:P35),IF(O35="Breedte",1-SUM(P$8:P35)," "))))</f>
        <v xml:space="preserve"> </v>
      </c>
      <c r="Q36" s="57" t="str">
        <f t="shared" si="20"/>
        <v/>
      </c>
      <c r="R36" s="93">
        <f t="shared" si="19"/>
        <v>206</v>
      </c>
      <c r="S36" s="12">
        <f t="shared" si="4"/>
        <v>62</v>
      </c>
      <c r="T36" s="18">
        <f t="shared" si="5"/>
        <v>0</v>
      </c>
      <c r="U36" s="12">
        <f>IF(C$4=0,0,IF(SUM(U$7:U35)=2,0,IF(Y36=U$6,IF(Y36=Y37,IF((Y35-Y36)&lt;=(Y38-Y37),2,0),IF(Y36=Y35,IF((Y34-Y35)&gt;(Y37-Y36),2,0),2)),0)))</f>
        <v>0</v>
      </c>
      <c r="V36" s="12">
        <f>IF(C$4=0,0,IF(SUM(V$7:V35)=1,0,IF(Z36=V$6,IF(Z36=Z37,IF((Z35-Z36)&lt;=(Z38-Z37),1,0),IF(Z36=Z35,IF((Z34-Z35)&gt;(Z37-Z36),1,0),1)),0)))</f>
        <v>0</v>
      </c>
      <c r="W36" s="12">
        <f>IF(C$4=0,0,IF(SUM(W$7:W35)=2,0,IF(AA36=W$6,IF(AA36=AA37,IF((AA35-AA36)&lt;=(AA38-AA37),2,0),IF(AA36=AA35,IF((AA34-AA35)&gt;(AA37-AA36),2,0),2)),0)))</f>
        <v>0</v>
      </c>
      <c r="X36" s="12">
        <f>IF(C$4=0,0,IF(SUM(X$7:X35)=2,0,IF(AB36=X$6,IF(AB36=AB37,IF((AB35-AB36)&lt;=(AB38-AB37),2,0),IF(AB36=AB35,IF((AB34-AB35)&gt;(AB37-AB36),2,0),2)),0)))</f>
        <v>0</v>
      </c>
      <c r="Y36" s="12">
        <f t="shared" si="6"/>
        <v>1</v>
      </c>
      <c r="Z36" s="12">
        <f t="shared" si="7"/>
        <v>1</v>
      </c>
      <c r="AA36" s="12">
        <f t="shared" si="8"/>
        <v>1</v>
      </c>
      <c r="AB36" s="12">
        <f t="shared" si="9"/>
        <v>1</v>
      </c>
      <c r="AD36" s="12">
        <f t="shared" si="10"/>
        <v>62</v>
      </c>
      <c r="AE36" s="18">
        <f t="shared" si="11"/>
        <v>0</v>
      </c>
      <c r="AF36" s="12">
        <f>IF(S$4=0,0,IF(SUM(AF$7:AF35)=2,0,IF(AJ36=AF$6,IF(AJ36=AJ37,IF((AJ35-AJ36)&lt;=(AJ38-AJ37),2,0),IF(AJ36=AJ35,IF((AJ34-AJ35)&gt;(AJ37-AJ36),2,0),2)),0)))</f>
        <v>0</v>
      </c>
      <c r="AG36" s="12">
        <f>IF(C$4=0,0,IF(SUM(AG$7:AG35)=1,0,IF(AK36=AG$6,IF(AK36=AK37,IF((AK35-AK36)&lt;=(AK38-AK37),1,0),IF(AK36=AK35,IF((AK34-AK35)&gt;(AK37-AK36),1,0),1)),0)))</f>
        <v>0</v>
      </c>
      <c r="AH36" s="12">
        <f>IF(C$4=0,0,IF(SUM(AH$7:AH35)=2,0,IF(AL36=AH$6,IF(AL36=AL37,IF((AL35-AL36)&lt;=(AL38-AL37),2,0),IF(AL36=AL35,IF((AL34-AL35)&gt;(AL37-AL36),2,0),2)),0)))</f>
        <v>0</v>
      </c>
      <c r="AI36" s="12">
        <f>IF(S$4=0,0,IF(SUM(AI$7:AI35)=2,0,IF(AM36=AI$6,IF(AM36=AM37,IF((AM35-AM36)&lt;=(AM38-AM37),2,0),IF(AM36=AM35,IF((AM34-AM35)&gt;(AM37-AM36),2,0),2)),0)))</f>
        <v>0</v>
      </c>
      <c r="AJ36" s="12">
        <f t="shared" si="12"/>
        <v>1</v>
      </c>
      <c r="AK36" s="12">
        <f t="shared" si="13"/>
        <v>1</v>
      </c>
      <c r="AL36" s="12">
        <f t="shared" si="14"/>
        <v>1</v>
      </c>
      <c r="AM36" s="12">
        <f t="shared" si="15"/>
        <v>1</v>
      </c>
      <c r="AQ36" s="49" t="s">
        <v>23</v>
      </c>
      <c r="AR36" s="51"/>
      <c r="AS36" s="92"/>
      <c r="AT36" s="51"/>
      <c r="AU36" s="51"/>
      <c r="AV36" s="51"/>
      <c r="AW36" s="51"/>
      <c r="AX36" s="51"/>
      <c r="AY36" s="51"/>
      <c r="AZ36" s="51"/>
      <c r="BA36" s="51"/>
      <c r="BB36" s="55"/>
    </row>
    <row r="37" spans="1:54" ht="12" customHeight="1" thickBot="1" x14ac:dyDescent="0.2">
      <c r="A37" s="5">
        <f t="shared" si="0"/>
        <v>0</v>
      </c>
      <c r="B37" s="5">
        <f t="shared" si="1"/>
        <v>0</v>
      </c>
      <c r="C37" s="14">
        <f t="shared" si="16"/>
        <v>61</v>
      </c>
      <c r="F37" s="258">
        <f>VLOOKUP(C37,Blad1!$A:$I,9,0)</f>
        <v>205</v>
      </c>
      <c r="G37" s="65" t="str">
        <f t="shared" si="17"/>
        <v/>
      </c>
      <c r="H37" s="4" t="str">
        <f>IF(G37="I",$K37,IF(G37="II",$K37-SUM(H$8:H36),IF(G37="III",$K37-SUM(H$8:H36),IF(G37="IV",$K37-SUM(H$8:H36),IF(G37="V",1-SUM(H$8:H36)," ")))))</f>
        <v xml:space="preserve"> </v>
      </c>
      <c r="I37" s="66" t="str">
        <f t="shared" si="18"/>
        <v/>
      </c>
      <c r="J37" s="43" t="str">
        <f>IF(I37="A",$K37,IF(I37="B",$K37-SUM(J$8:J36),IF(I37="C",$K37-SUM(J$8:J36),IF(I37="D",$K37-SUM(J$8:J36),IF(I37="E",1-SUM(J$8:J36)," ")))))</f>
        <v xml:space="preserve"> </v>
      </c>
      <c r="K37" s="1">
        <f>IF(C$4=0,0,(SUM(D$8:D37)/C$4))</f>
        <v>0</v>
      </c>
      <c r="L37" s="9" t="str">
        <f t="shared" si="2"/>
        <v xml:space="preserve"> </v>
      </c>
      <c r="M37" s="2" t="str">
        <f>IF(U37=2,K37,IF(W37=2,K37-SUM(M$8:M36),IF(X37=2,K37-SUM(M$8:M36),IF(X36=2,1-SUM(M$8:M36)," "))))</f>
        <v xml:space="preserve"> </v>
      </c>
      <c r="N37" s="1" t="str">
        <f t="shared" si="3"/>
        <v xml:space="preserve"> </v>
      </c>
      <c r="P37" s="3" t="str">
        <f>IF(O37="Plus",$K37,IF(O37="Basis",$K37-SUM(P$8:P36),IF(O37="Breedte",$K37-SUM(P$8:P36),IF(O36="Breedte",1-SUM(P$8:P36)," "))))</f>
        <v xml:space="preserve"> </v>
      </c>
      <c r="Q37" s="57" t="str">
        <f t="shared" si="20"/>
        <v/>
      </c>
      <c r="R37" s="93">
        <f t="shared" si="19"/>
        <v>205</v>
      </c>
      <c r="S37" s="12">
        <f t="shared" si="4"/>
        <v>61</v>
      </c>
      <c r="T37" s="18">
        <f t="shared" si="5"/>
        <v>0</v>
      </c>
      <c r="U37" s="12">
        <f>IF(C$4=0,0,IF(SUM(U$7:U36)=2,0,IF(Y37=U$6,IF(Y37=Y38,IF((Y36-Y37)&lt;=(Y39-Y38),2,0),IF(Y37=Y36,IF((Y35-Y36)&gt;(Y38-Y37),2,0),2)),0)))</f>
        <v>0</v>
      </c>
      <c r="V37" s="12">
        <f>IF(C$4=0,0,IF(SUM(V$7:V36)=1,0,IF(Z37=V$6,IF(Z37=Z38,IF((Z36-Z37)&lt;=(Z39-Z38),1,0),IF(Z37=Z36,IF((Z35-Z36)&gt;(Z38-Z37),1,0),1)),0)))</f>
        <v>0</v>
      </c>
      <c r="W37" s="12">
        <f>IF(C$4=0,0,IF(SUM(W$7:W36)=2,0,IF(AA37=W$6,IF(AA37=AA38,IF((AA36-AA37)&lt;=(AA39-AA38),2,0),IF(AA37=AA36,IF((AA35-AA36)&gt;(AA38-AA37),2,0),2)),0)))</f>
        <v>0</v>
      </c>
      <c r="X37" s="12">
        <f>IF(C$4=0,0,IF(SUM(X$7:X36)=2,0,IF(AB37=X$6,IF(AB37=AB38,IF((AB36-AB37)&lt;=(AB39-AB38),2,0),IF(AB37=AB36,IF((AB35-AB36)&gt;(AB38-AB37),2,0),2)),0)))</f>
        <v>0</v>
      </c>
      <c r="Y37" s="12">
        <f t="shared" si="6"/>
        <v>1</v>
      </c>
      <c r="Z37" s="12">
        <f t="shared" si="7"/>
        <v>1</v>
      </c>
      <c r="AA37" s="12">
        <f t="shared" si="8"/>
        <v>1</v>
      </c>
      <c r="AB37" s="12">
        <f t="shared" si="9"/>
        <v>1</v>
      </c>
      <c r="AD37" s="12">
        <f t="shared" si="10"/>
        <v>61</v>
      </c>
      <c r="AE37" s="18">
        <f t="shared" si="11"/>
        <v>0</v>
      </c>
      <c r="AF37" s="12">
        <f>IF(S$4=0,0,IF(SUM(AF$7:AF36)=2,0,IF(AJ37=AF$6,IF(AJ37=AJ38,IF((AJ36-AJ37)&lt;=(AJ39-AJ38),2,0),IF(AJ37=AJ36,IF((AJ35-AJ36)&gt;(AJ38-AJ37),2,0),2)),0)))</f>
        <v>0</v>
      </c>
      <c r="AG37" s="12">
        <f>IF(C$4=0,0,IF(SUM(AG$7:AG36)=1,0,IF(AK37=AG$6,IF(AK37=AK38,IF((AK36-AK37)&lt;=(AK39-AK38),1,0),IF(AK37=AK36,IF((AK35-AK36)&gt;(AK38-AK37),1,0),1)),0)))</f>
        <v>0</v>
      </c>
      <c r="AH37" s="12">
        <f>IF(C$4=0,0,IF(SUM(AH$7:AH36)=2,0,IF(AL37=AH$6,IF(AL37=AL38,IF((AL36-AL37)&lt;=(AL39-AL38),2,0),IF(AL37=AL36,IF((AL35-AL36)&gt;(AL38-AL37),2,0),2)),0)))</f>
        <v>0</v>
      </c>
      <c r="AI37" s="12">
        <f>IF(S$4=0,0,IF(SUM(AI$7:AI36)=2,0,IF(AM37=AI$6,IF(AM37=AM38,IF((AM36-AM37)&lt;=(AM39-AM38),2,0),IF(AM37=AM36,IF((AM35-AM36)&gt;(AM38-AM37),2,0),2)),0)))</f>
        <v>0</v>
      </c>
      <c r="AJ37" s="12">
        <f t="shared" si="12"/>
        <v>1</v>
      </c>
      <c r="AK37" s="12">
        <f t="shared" si="13"/>
        <v>1</v>
      </c>
      <c r="AL37" s="12">
        <f t="shared" si="14"/>
        <v>1</v>
      </c>
      <c r="AM37" s="12">
        <f t="shared" si="15"/>
        <v>1</v>
      </c>
      <c r="AQ37" s="262" t="e">
        <f>VLOOKUP(AQ36,L8:T275,6,FALSE)</f>
        <v>#N/A</v>
      </c>
      <c r="AR37" s="263"/>
      <c r="AS37" s="263"/>
      <c r="AT37" s="263"/>
      <c r="AU37" s="263"/>
      <c r="AV37" s="263"/>
      <c r="AW37" s="263"/>
      <c r="AX37" s="263"/>
      <c r="AY37" s="263"/>
      <c r="AZ37" s="263"/>
      <c r="BA37" s="263"/>
      <c r="BB37" s="264"/>
    </row>
    <row r="38" spans="1:54" ht="12" customHeight="1" thickTop="1" x14ac:dyDescent="0.15">
      <c r="A38" s="5">
        <f t="shared" si="0"/>
        <v>0</v>
      </c>
      <c r="B38" s="5">
        <f t="shared" si="1"/>
        <v>20</v>
      </c>
      <c r="C38" s="14">
        <f t="shared" si="16"/>
        <v>60</v>
      </c>
      <c r="F38" s="258">
        <f>VLOOKUP(C38,Blad1!$A:$I,9,0)</f>
        <v>204</v>
      </c>
      <c r="G38" s="65" t="str">
        <f t="shared" si="17"/>
        <v>II</v>
      </c>
      <c r="H38" s="4">
        <f>IF(G38="I",$K38,IF(G38="II",$K38-SUM(H$8:H37),IF(G38="III",$K38-SUM(H$8:H37),IF(G38="IV",$K38-SUM(H$8:H37),IF(G38="V",1-SUM(H$8:H37)," ")))))</f>
        <v>0</v>
      </c>
      <c r="I38" s="66" t="str">
        <f t="shared" si="18"/>
        <v/>
      </c>
      <c r="J38" s="43" t="str">
        <f>IF(I38="A",$K38,IF(I38="B",$K38-SUM(J$8:J37),IF(I38="C",$K38-SUM(J$8:J37),IF(I38="D",$K38-SUM(J$8:J37),IF(I38="E",1-SUM(J$8:J37)," ")))))</f>
        <v xml:space="preserve"> </v>
      </c>
      <c r="K38" s="1">
        <f>IF(C$4=0,0,(SUM(D$8:D38)/C$4))</f>
        <v>0</v>
      </c>
      <c r="L38" s="9" t="str">
        <f t="shared" si="2"/>
        <v xml:space="preserve"> </v>
      </c>
      <c r="M38" s="2" t="str">
        <f>IF(U38=2,K38,IF(W38=2,K38-SUM(M$8:M37),IF(X38=2,K38-SUM(M$8:M37),IF(X37=2,1-SUM(M$8:M37)," "))))</f>
        <v xml:space="preserve"> </v>
      </c>
      <c r="N38" s="1" t="str">
        <f t="shared" si="3"/>
        <v xml:space="preserve"> </v>
      </c>
      <c r="P38" s="3" t="str">
        <f>IF(O38="Plus",$K38,IF(O38="Basis",$K38-SUM(P$8:P37),IF(O38="Breedte",$K38-SUM(P$8:P37),IF(O37="Breedte",1-SUM(P$8:P37)," "))))</f>
        <v xml:space="preserve"> </v>
      </c>
      <c r="Q38" s="57" t="str">
        <f t="shared" si="20"/>
        <v/>
      </c>
      <c r="R38" s="93">
        <f t="shared" si="19"/>
        <v>204</v>
      </c>
      <c r="S38" s="12">
        <f t="shared" si="4"/>
        <v>60</v>
      </c>
      <c r="T38" s="18">
        <f t="shared" si="5"/>
        <v>0</v>
      </c>
      <c r="U38" s="12">
        <f>IF(C$4=0,0,IF(SUM(U$7:U37)=2,0,IF(Y38=U$6,IF(Y38=Y39,IF((Y37-Y38)&lt;=(Y40-Y39),2,0),IF(Y38=Y37,IF((Y36-Y37)&gt;(Y39-Y38),2,0),2)),0)))</f>
        <v>0</v>
      </c>
      <c r="V38" s="12">
        <f>IF(C$4=0,0,IF(SUM(V$7:V37)=1,0,IF(Z38=V$6,IF(Z38=Z39,IF((Z37-Z38)&lt;=(Z40-Z39),1,0),IF(Z38=Z37,IF((Z36-Z37)&gt;(Z39-Z38),1,0),1)),0)))</f>
        <v>0</v>
      </c>
      <c r="W38" s="12">
        <f>IF(C$4=0,0,IF(SUM(W$7:W37)=2,0,IF(AA38=W$6,IF(AA38=AA39,IF((AA37-AA38)&lt;=(AA40-AA39),2,0),IF(AA38=AA37,IF((AA36-AA37)&gt;(AA39-AA38),2,0),2)),0)))</f>
        <v>0</v>
      </c>
      <c r="X38" s="12">
        <f>IF(C$4=0,0,IF(SUM(X$7:X37)=2,0,IF(AB38=X$6,IF(AB38=AB39,IF((AB37-AB38)&lt;=(AB40-AB39),2,0),IF(AB38=AB37,IF((AB36-AB37)&gt;(AB39-AB38),2,0),2)),0)))</f>
        <v>0</v>
      </c>
      <c r="Y38" s="12">
        <f t="shared" si="6"/>
        <v>1</v>
      </c>
      <c r="Z38" s="12">
        <f t="shared" si="7"/>
        <v>1</v>
      </c>
      <c r="AA38" s="12">
        <f t="shared" si="8"/>
        <v>1</v>
      </c>
      <c r="AB38" s="12">
        <f t="shared" si="9"/>
        <v>1</v>
      </c>
      <c r="AD38" s="12">
        <f t="shared" si="10"/>
        <v>60</v>
      </c>
      <c r="AE38" s="18">
        <f t="shared" si="11"/>
        <v>0</v>
      </c>
      <c r="AF38" s="12">
        <f>IF(S$4=0,0,IF(SUM(AF$7:AF37)=2,0,IF(AJ38=AF$6,IF(AJ38=AJ39,IF((AJ37-AJ38)&lt;=(AJ40-AJ39),2,0),IF(AJ38=AJ37,IF((AJ36-AJ37)&gt;(AJ39-AJ38),2,0),2)),0)))</f>
        <v>0</v>
      </c>
      <c r="AG38" s="12">
        <f>IF(C$4=0,0,IF(SUM(AG$7:AG37)=1,0,IF(AK38=AG$6,IF(AK38=AK39,IF((AK37-AK38)&lt;=(AK40-AK39),1,0),IF(AK38=AK37,IF((AK36-AK37)&gt;(AK39-AK38),1,0),1)),0)))</f>
        <v>0</v>
      </c>
      <c r="AH38" s="12">
        <f>IF(C$4=0,0,IF(SUM(AH$7:AH37)=2,0,IF(AL38=AH$6,IF(AL38=AL39,IF((AL37-AL38)&lt;=(AL40-AL39),2,0),IF(AL38=AL37,IF((AL36-AL37)&gt;(AL39-AL38),2,0),2)),0)))</f>
        <v>0</v>
      </c>
      <c r="AI38" s="12">
        <f>IF(S$4=0,0,IF(SUM(AI$7:AI37)=2,0,IF(AM38=AI$6,IF(AM38=AM39,IF((AM37-AM38)&lt;=(AM40-AM39),2,0),IF(AM38=AM37,IF((AM36-AM37)&gt;(AM39-AM38),2,0),2)),0)))</f>
        <v>0</v>
      </c>
      <c r="AJ38" s="12">
        <f t="shared" si="12"/>
        <v>1</v>
      </c>
      <c r="AK38" s="12">
        <f t="shared" si="13"/>
        <v>1</v>
      </c>
      <c r="AL38" s="12">
        <f t="shared" si="14"/>
        <v>1</v>
      </c>
      <c r="AM38" s="12">
        <f t="shared" si="15"/>
        <v>1</v>
      </c>
    </row>
    <row r="39" spans="1:54" ht="12" customHeight="1" x14ac:dyDescent="0.15">
      <c r="A39" s="5">
        <f t="shared" si="0"/>
        <v>0</v>
      </c>
      <c r="B39" s="5">
        <f t="shared" si="1"/>
        <v>0</v>
      </c>
      <c r="C39" s="14">
        <f t="shared" si="16"/>
        <v>59</v>
      </c>
      <c r="F39" s="258">
        <f>VLOOKUP(C39,Blad1!$A:$I,9,0)</f>
        <v>203</v>
      </c>
      <c r="G39" s="65" t="str">
        <f t="shared" si="17"/>
        <v/>
      </c>
      <c r="H39" s="4" t="str">
        <f>IF(G39="I",$K39,IF(G39="II",$K39-SUM(H$8:H38),IF(G39="III",$K39-SUM(H$8:H38),IF(G39="IV",$K39-SUM(H$8:H38),IF(G39="V",1-SUM(H$8:H38)," ")))))</f>
        <v xml:space="preserve"> </v>
      </c>
      <c r="I39" s="66" t="str">
        <f t="shared" si="18"/>
        <v/>
      </c>
      <c r="J39" s="43" t="str">
        <f>IF(I39="A",$K39,IF(I39="B",$K39-SUM(J$8:J38),IF(I39="C",$K39-SUM(J$8:J38),IF(I39="D",$K39-SUM(J$8:J38),IF(I39="E",1-SUM(J$8:J38)," ")))))</f>
        <v xml:space="preserve"> </v>
      </c>
      <c r="K39" s="1">
        <f>IF(C$4=0,0,(SUM(D$8:D39)/C$4))</f>
        <v>0</v>
      </c>
      <c r="L39" s="9" t="str">
        <f t="shared" si="2"/>
        <v xml:space="preserve"> </v>
      </c>
      <c r="M39" s="2" t="str">
        <f>IF(U39=2,K39,IF(W39=2,K39-SUM(M$8:M38),IF(X39=2,K39-SUM(M$8:M38),IF(X38=2,1-SUM(M$8:M38)," "))))</f>
        <v xml:space="preserve"> </v>
      </c>
      <c r="N39" s="1" t="str">
        <f t="shared" si="3"/>
        <v xml:space="preserve"> </v>
      </c>
      <c r="P39" s="3" t="str">
        <f>IF(O39="Plus",$K39,IF(O39="Basis",$K39-SUM(P$8:P38),IF(O39="Breedte",$K39-SUM(P$8:P38),IF(O38="Breedte",1-SUM(P$8:P38)," "))))</f>
        <v xml:space="preserve"> </v>
      </c>
      <c r="Q39" s="57" t="str">
        <f t="shared" si="20"/>
        <v/>
      </c>
      <c r="R39" s="93">
        <f t="shared" si="19"/>
        <v>203</v>
      </c>
      <c r="S39" s="12">
        <f t="shared" si="4"/>
        <v>59</v>
      </c>
      <c r="T39" s="18">
        <f t="shared" si="5"/>
        <v>0</v>
      </c>
      <c r="U39" s="12">
        <f>IF(C$4=0,0,IF(SUM(U$7:U38)=2,0,IF(Y39=U$6,IF(Y39=Y40,IF((Y38-Y39)&lt;=(Y41-Y40),2,0),IF(Y39=Y38,IF((Y37-Y38)&gt;(Y40-Y39),2,0),2)),0)))</f>
        <v>0</v>
      </c>
      <c r="V39" s="12">
        <f>IF(C$4=0,0,IF(SUM(V$7:V38)=1,0,IF(Z39=V$6,IF(Z39=Z40,IF((Z38-Z39)&lt;=(Z41-Z40),1,0),IF(Z39=Z38,IF((Z37-Z38)&gt;(Z40-Z39),1,0),1)),0)))</f>
        <v>0</v>
      </c>
      <c r="W39" s="12">
        <f>IF(C$4=0,0,IF(SUM(W$7:W38)=2,0,IF(AA39=W$6,IF(AA39=AA40,IF((AA38-AA39)&lt;=(AA41-AA40),2,0),IF(AA39=AA38,IF((AA37-AA38)&gt;(AA40-AA39),2,0),2)),0)))</f>
        <v>0</v>
      </c>
      <c r="X39" s="12">
        <f>IF(C$4=0,0,IF(SUM(X$7:X38)=2,0,IF(AB39=X$6,IF(AB39=AB40,IF((AB38-AB39)&lt;=(AB41-AB40),2,0),IF(AB39=AB38,IF((AB37-AB38)&gt;(AB40-AB39),2,0),2)),0)))</f>
        <v>0</v>
      </c>
      <c r="Y39" s="12">
        <f t="shared" si="6"/>
        <v>1</v>
      </c>
      <c r="Z39" s="12">
        <f t="shared" si="7"/>
        <v>1</v>
      </c>
      <c r="AA39" s="12">
        <f t="shared" si="8"/>
        <v>1</v>
      </c>
      <c r="AB39" s="12">
        <f t="shared" si="9"/>
        <v>1</v>
      </c>
      <c r="AD39" s="12">
        <f t="shared" si="10"/>
        <v>59</v>
      </c>
      <c r="AE39" s="18">
        <f t="shared" si="11"/>
        <v>0</v>
      </c>
      <c r="AF39" s="12">
        <f>IF(S$4=0,0,IF(SUM(AF$7:AF38)=2,0,IF(AJ39=AF$6,IF(AJ39=AJ40,IF((AJ38-AJ39)&lt;=(AJ41-AJ40),2,0),IF(AJ39=AJ38,IF((AJ37-AJ38)&gt;(AJ40-AJ39),2,0),2)),0)))</f>
        <v>0</v>
      </c>
      <c r="AG39" s="12">
        <f>IF(C$4=0,0,IF(SUM(AG$7:AG38)=1,0,IF(AK39=AG$6,IF(AK39=AK40,IF((AK38-AK39)&lt;=(AK41-AK40),1,0),IF(AK39=AK38,IF((AK37-AK38)&gt;(AK40-AK39),1,0),1)),0)))</f>
        <v>0</v>
      </c>
      <c r="AH39" s="12">
        <f>IF(C$4=0,0,IF(SUM(AH$7:AH38)=2,0,IF(AL39=AH$6,IF(AL39=AL40,IF((AL38-AL39)&lt;=(AL41-AL40),2,0),IF(AL39=AL38,IF((AL37-AL38)&gt;(AL40-AL39),2,0),2)),0)))</f>
        <v>0</v>
      </c>
      <c r="AI39" s="12">
        <f>IF(S$4=0,0,IF(SUM(AI$7:AI38)=2,0,IF(AM39=AI$6,IF(AM39=AM40,IF((AM38-AM39)&lt;=(AM41-AM40),2,0),IF(AM39=AM38,IF((AM37-AM38)&gt;(AM40-AM39),2,0),2)),0)))</f>
        <v>0</v>
      </c>
      <c r="AJ39" s="12">
        <f t="shared" si="12"/>
        <v>1</v>
      </c>
      <c r="AK39" s="12">
        <f t="shared" si="13"/>
        <v>1</v>
      </c>
      <c r="AL39" s="12">
        <f t="shared" si="14"/>
        <v>1</v>
      </c>
      <c r="AM39" s="12">
        <f t="shared" si="15"/>
        <v>1</v>
      </c>
    </row>
    <row r="40" spans="1:54" ht="12" customHeight="1" x14ac:dyDescent="0.15">
      <c r="A40" s="5">
        <f t="shared" si="0"/>
        <v>0</v>
      </c>
      <c r="B40" s="5">
        <f t="shared" si="1"/>
        <v>0</v>
      </c>
      <c r="C40" s="14">
        <f t="shared" si="16"/>
        <v>58</v>
      </c>
      <c r="F40" s="258">
        <f>VLOOKUP(C40,Blad1!$A:$I,9,0)</f>
        <v>202</v>
      </c>
      <c r="G40" s="65" t="str">
        <f t="shared" si="17"/>
        <v/>
      </c>
      <c r="H40" s="4" t="str">
        <f>IF(G40="I",$K40,IF(G40="II",$K40-SUM(H$8:H39),IF(G40="III",$K40-SUM(H$8:H39),IF(G40="IV",$K40-SUM(H$8:H39),IF(G40="V",1-SUM(H$8:H39)," ")))))</f>
        <v xml:space="preserve"> </v>
      </c>
      <c r="I40" s="66" t="str">
        <f t="shared" si="18"/>
        <v/>
      </c>
      <c r="J40" s="43" t="str">
        <f>IF(I40="A",$K40,IF(I40="B",$K40-SUM(J$8:J39),IF(I40="C",$K40-SUM(J$8:J39),IF(I40="D",$K40-SUM(J$8:J39),IF(I40="E",1-SUM(J$8:J39)," ")))))</f>
        <v xml:space="preserve"> </v>
      </c>
      <c r="K40" s="1">
        <f>IF(C$4=0,0,(SUM(D$8:D40)/C$4))</f>
        <v>0</v>
      </c>
      <c r="L40" s="9" t="str">
        <f t="shared" si="2"/>
        <v xml:space="preserve"> </v>
      </c>
      <c r="M40" s="2" t="str">
        <f>IF(U40=2,K40,IF(W40=2,K40-SUM(M$8:M39),IF(X40=2,K40-SUM(M$8:M39),IF(X39=2,1-SUM(M$8:M39)," "))))</f>
        <v xml:space="preserve"> </v>
      </c>
      <c r="N40" s="1" t="str">
        <f t="shared" si="3"/>
        <v xml:space="preserve"> </v>
      </c>
      <c r="P40" s="3" t="str">
        <f>IF(O40="Plus",$K40,IF(O40="Basis",$K40-SUM(P$8:P39),IF(O40="Breedte",$K40-SUM(P$8:P39),IF(O39="Breedte",1-SUM(P$8:P39)," "))))</f>
        <v xml:space="preserve"> </v>
      </c>
      <c r="Q40" s="57" t="str">
        <f t="shared" si="20"/>
        <v/>
      </c>
      <c r="R40" s="93">
        <f t="shared" si="19"/>
        <v>202</v>
      </c>
      <c r="S40" s="12">
        <f t="shared" si="4"/>
        <v>58</v>
      </c>
      <c r="T40" s="18">
        <f t="shared" si="5"/>
        <v>0</v>
      </c>
      <c r="U40" s="12">
        <f>IF(C$4=0,0,IF(SUM(U$7:U39)=2,0,IF(Y40=U$6,IF(Y40=Y41,IF((Y39-Y40)&lt;=(Y42-Y41),2,0),IF(Y40=Y39,IF((Y38-Y39)&gt;(Y41-Y40),2,0),2)),0)))</f>
        <v>0</v>
      </c>
      <c r="V40" s="12">
        <f>IF(C$4=0,0,IF(SUM(V$7:V39)=1,0,IF(Z40=V$6,IF(Z40=Z41,IF((Z39-Z40)&lt;=(Z42-Z41),1,0),IF(Z40=Z39,IF((Z38-Z39)&gt;(Z41-Z40),1,0),1)),0)))</f>
        <v>0</v>
      </c>
      <c r="W40" s="12">
        <f>IF(C$4=0,0,IF(SUM(W$7:W39)=2,0,IF(AA40=W$6,IF(AA40=AA41,IF((AA39-AA40)&lt;=(AA42-AA41),2,0),IF(AA40=AA39,IF((AA38-AA39)&gt;(AA41-AA40),2,0),2)),0)))</f>
        <v>0</v>
      </c>
      <c r="X40" s="12">
        <f>IF(C$4=0,0,IF(SUM(X$7:X39)=2,0,IF(AB40=X$6,IF(AB40=AB41,IF((AB39-AB40)&lt;=(AB42-AB41),2,0),IF(AB40=AB39,IF((AB38-AB39)&gt;(AB41-AB40),2,0),2)),0)))</f>
        <v>0</v>
      </c>
      <c r="Y40" s="12">
        <f t="shared" si="6"/>
        <v>1</v>
      </c>
      <c r="Z40" s="12">
        <f t="shared" si="7"/>
        <v>1</v>
      </c>
      <c r="AA40" s="12">
        <f t="shared" si="8"/>
        <v>1</v>
      </c>
      <c r="AB40" s="12">
        <f t="shared" si="9"/>
        <v>1</v>
      </c>
      <c r="AD40" s="12">
        <f t="shared" si="10"/>
        <v>58</v>
      </c>
      <c r="AE40" s="18">
        <f t="shared" si="11"/>
        <v>0</v>
      </c>
      <c r="AF40" s="12">
        <f>IF(S$4=0,0,IF(SUM(AF$7:AF39)=2,0,IF(AJ40=AF$6,IF(AJ40=AJ41,IF((AJ39-AJ40)&lt;=(AJ42-AJ41),2,0),IF(AJ40=AJ39,IF((AJ38-AJ39)&gt;(AJ41-AJ40),2,0),2)),0)))</f>
        <v>0</v>
      </c>
      <c r="AG40" s="12">
        <f>IF(C$4=0,0,IF(SUM(AG$7:AG39)=1,0,IF(AK40=AG$6,IF(AK40=AK41,IF((AK39-AK40)&lt;=(AK42-AK41),1,0),IF(AK40=AK39,IF((AK38-AK39)&gt;(AK41-AK40),1,0),1)),0)))</f>
        <v>0</v>
      </c>
      <c r="AH40" s="12">
        <f>IF(C$4=0,0,IF(SUM(AH$7:AH39)=2,0,IF(AL40=AH$6,IF(AL40=AL41,IF((AL39-AL40)&lt;=(AL42-AL41),2,0),IF(AL40=AL39,IF((AL38-AL39)&gt;(AL41-AL40),2,0),2)),0)))</f>
        <v>0</v>
      </c>
      <c r="AI40" s="12">
        <f>IF(S$4=0,0,IF(SUM(AI$7:AI39)=2,0,IF(AM40=AI$6,IF(AM40=AM41,IF((AM39-AM40)&lt;=(AM42-AM41),2,0),IF(AM40=AM39,IF((AM38-AM39)&gt;(AM41-AM40),2,0),2)),0)))</f>
        <v>0</v>
      </c>
      <c r="AJ40" s="12">
        <f t="shared" si="12"/>
        <v>1</v>
      </c>
      <c r="AK40" s="12">
        <f t="shared" si="13"/>
        <v>1</v>
      </c>
      <c r="AL40" s="12">
        <f t="shared" si="14"/>
        <v>1</v>
      </c>
      <c r="AM40" s="12">
        <f t="shared" si="15"/>
        <v>1</v>
      </c>
    </row>
    <row r="41" spans="1:54" ht="12" customHeight="1" x14ac:dyDescent="0.15">
      <c r="A41" s="5">
        <f t="shared" si="0"/>
        <v>0</v>
      </c>
      <c r="B41" s="5">
        <f t="shared" si="1"/>
        <v>0</v>
      </c>
      <c r="C41" s="14">
        <f t="shared" si="16"/>
        <v>57</v>
      </c>
      <c r="F41" s="258">
        <f>VLOOKUP(C41,Blad1!$A:$I,9,0)</f>
        <v>201</v>
      </c>
      <c r="G41" s="65" t="str">
        <f t="shared" si="17"/>
        <v/>
      </c>
      <c r="H41" s="4" t="str">
        <f>IF(G41="I",$K41,IF(G41="II",$K41-SUM(H$8:H40),IF(G41="III",$K41-SUM(H$8:H40),IF(G41="IV",$K41-SUM(H$8:H40),IF(G41="V",1-SUM(H$8:H40)," ")))))</f>
        <v xml:space="preserve"> </v>
      </c>
      <c r="I41" s="66" t="str">
        <f t="shared" si="18"/>
        <v/>
      </c>
      <c r="J41" s="43" t="str">
        <f>IF(I41="A",$K41,IF(I41="B",$K41-SUM(J$8:J40),IF(I41="C",$K41-SUM(J$8:J40),IF(I41="D",$K41-SUM(J$8:J40),IF(I41="E",1-SUM(J$8:J40)," ")))))</f>
        <v xml:space="preserve"> </v>
      </c>
      <c r="K41" s="1">
        <f>IF(C$4=0,0,(SUM(D$8:D41)/C$4))</f>
        <v>0</v>
      </c>
      <c r="L41" s="9" t="str">
        <f t="shared" si="2"/>
        <v xml:space="preserve"> </v>
      </c>
      <c r="M41" s="2" t="str">
        <f>IF(U41=2,K41,IF(W41=2,K41-SUM(M$8:M40),IF(X41=2,K41-SUM(M$8:M40),IF(X40=2,1-SUM(M$8:M40)," "))))</f>
        <v xml:space="preserve"> </v>
      </c>
      <c r="N41" s="1" t="str">
        <f t="shared" si="3"/>
        <v xml:space="preserve"> </v>
      </c>
      <c r="P41" s="3" t="str">
        <f>IF(O41="Plus",$K41,IF(O41="Basis",$K41-SUM(P$8:P40),IF(O41="Breedte",$K41-SUM(P$8:P40),IF(O40="Breedte",1-SUM(P$8:P40)," "))))</f>
        <v xml:space="preserve"> </v>
      </c>
      <c r="Q41" s="57" t="str">
        <f t="shared" si="20"/>
        <v/>
      </c>
      <c r="R41" s="93">
        <f t="shared" si="19"/>
        <v>201</v>
      </c>
      <c r="S41" s="12">
        <f t="shared" si="4"/>
        <v>57</v>
      </c>
      <c r="T41" s="18">
        <f t="shared" si="5"/>
        <v>0</v>
      </c>
      <c r="U41" s="12">
        <f>IF(C$4=0,0,IF(SUM(U$7:U40)=2,0,IF(Y41=U$6,IF(Y41=Y42,IF((Y40-Y41)&lt;=(Y43-Y42),2,0),IF(Y41=Y40,IF((Y39-Y40)&gt;(Y42-Y41),2,0),2)),0)))</f>
        <v>0</v>
      </c>
      <c r="V41" s="12">
        <f>IF(C$4=0,0,IF(SUM(V$7:V40)=1,0,IF(Z41=V$6,IF(Z41=Z42,IF((Z40-Z41)&lt;=(Z43-Z42),1,0),IF(Z41=Z40,IF((Z39-Z40)&gt;(Z42-Z41),1,0),1)),0)))</f>
        <v>0</v>
      </c>
      <c r="W41" s="12">
        <f>IF(C$4=0,0,IF(SUM(W$7:W40)=2,0,IF(AA41=W$6,IF(AA41=AA42,IF((AA40-AA41)&lt;=(AA43-AA42),2,0),IF(AA41=AA40,IF((AA39-AA40)&gt;(AA42-AA41),2,0),2)),0)))</f>
        <v>0</v>
      </c>
      <c r="X41" s="12">
        <f>IF(C$4=0,0,IF(SUM(X$7:X40)=2,0,IF(AB41=X$6,IF(AB41=AB42,IF((AB40-AB41)&lt;=(AB43-AB42),2,0),IF(AB41=AB40,IF((AB39-AB40)&gt;(AB42-AB41),2,0),2)),0)))</f>
        <v>0</v>
      </c>
      <c r="Y41" s="12">
        <f t="shared" si="6"/>
        <v>1</v>
      </c>
      <c r="Z41" s="12">
        <f t="shared" si="7"/>
        <v>1</v>
      </c>
      <c r="AA41" s="12">
        <f t="shared" si="8"/>
        <v>1</v>
      </c>
      <c r="AB41" s="12">
        <f t="shared" si="9"/>
        <v>1</v>
      </c>
      <c r="AD41" s="12">
        <f t="shared" si="10"/>
        <v>57</v>
      </c>
      <c r="AE41" s="18">
        <f t="shared" si="11"/>
        <v>0</v>
      </c>
      <c r="AF41" s="12">
        <f>IF(S$4=0,0,IF(SUM(AF$7:AF40)=2,0,IF(AJ41=AF$6,IF(AJ41=AJ42,IF((AJ40-AJ41)&lt;=(AJ43-AJ42),2,0),IF(AJ41=AJ40,IF((AJ39-AJ40)&gt;(AJ42-AJ41),2,0),2)),0)))</f>
        <v>0</v>
      </c>
      <c r="AG41" s="12">
        <f>IF(C$4=0,0,IF(SUM(AG$7:AG40)=1,0,IF(AK41=AG$6,IF(AK41=AK42,IF((AK40-AK41)&lt;=(AK43-AK42),1,0),IF(AK41=AK40,IF((AK39-AK40)&gt;(AK42-AK41),1,0),1)),0)))</f>
        <v>0</v>
      </c>
      <c r="AH41" s="12">
        <f>IF(C$4=0,0,IF(SUM(AH$7:AH40)=2,0,IF(AL41=AH$6,IF(AL41=AL42,IF((AL40-AL41)&lt;=(AL43-AL42),2,0),IF(AL41=AL40,IF((AL39-AL40)&gt;(AL42-AL41),2,0),2)),0)))</f>
        <v>0</v>
      </c>
      <c r="AI41" s="12">
        <f>IF(S$4=0,0,IF(SUM(AI$7:AI40)=2,0,IF(AM41=AI$6,IF(AM41=AM42,IF((AM40-AM41)&lt;=(AM43-AM42),2,0),IF(AM41=AM40,IF((AM39-AM40)&gt;(AM42-AM41),2,0),2)),0)))</f>
        <v>0</v>
      </c>
      <c r="AJ41" s="12">
        <f t="shared" si="12"/>
        <v>1</v>
      </c>
      <c r="AK41" s="12">
        <f t="shared" si="13"/>
        <v>1</v>
      </c>
      <c r="AL41" s="12">
        <f t="shared" si="14"/>
        <v>1</v>
      </c>
      <c r="AM41" s="12">
        <f t="shared" si="15"/>
        <v>1</v>
      </c>
    </row>
    <row r="42" spans="1:54" ht="12" customHeight="1" x14ac:dyDescent="0.15">
      <c r="A42" s="5">
        <f t="shared" si="0"/>
        <v>0</v>
      </c>
      <c r="B42" s="5">
        <f t="shared" si="1"/>
        <v>0</v>
      </c>
      <c r="C42" s="14">
        <f t="shared" si="16"/>
        <v>56</v>
      </c>
      <c r="F42" s="258">
        <f>VLOOKUP(C42,Blad1!$A:$I,9,0)</f>
        <v>200</v>
      </c>
      <c r="G42" s="65" t="str">
        <f t="shared" si="17"/>
        <v/>
      </c>
      <c r="H42" s="4" t="str">
        <f>IF(G42="I",$K42,IF(G42="II",$K42-SUM(H$8:H41),IF(G42="III",$K42-SUM(H$8:H41),IF(G42="IV",$K42-SUM(H$8:H41),IF(G42="V",1-SUM(H$8:H41)," ")))))</f>
        <v xml:space="preserve"> </v>
      </c>
      <c r="I42" s="66" t="str">
        <f t="shared" si="18"/>
        <v/>
      </c>
      <c r="J42" s="43" t="str">
        <f>IF(I42="A",$K42,IF(I42="B",$K42-SUM(J$8:J41),IF(I42="C",$K42-SUM(J$8:J41),IF(I42="D",$K42-SUM(J$8:J41),IF(I42="E",1-SUM(J$8:J41)," ")))))</f>
        <v xml:space="preserve"> </v>
      </c>
      <c r="K42" s="1">
        <f>IF(C$4=0,0,(SUM(D$8:D42)/C$4))</f>
        <v>0</v>
      </c>
      <c r="L42" s="9" t="str">
        <f t="shared" si="2"/>
        <v xml:space="preserve"> </v>
      </c>
      <c r="M42" s="2" t="str">
        <f>IF(U42=2,K42,IF(W42=2,K42-SUM(M$8:M41),IF(X42=2,K42-SUM(M$8:M41),IF(X41=2,1-SUM(M$8:M41)," "))))</f>
        <v xml:space="preserve"> </v>
      </c>
      <c r="N42" s="1" t="str">
        <f t="shared" si="3"/>
        <v xml:space="preserve"> </v>
      </c>
      <c r="P42" s="3" t="str">
        <f>IF(O42="Plus",$K42,IF(O42="Basis",$K42-SUM(P$8:P41),IF(O42="Breedte",$K42-SUM(P$8:P41),IF(O41="Breedte",1-SUM(P$8:P41)," "))))</f>
        <v xml:space="preserve"> </v>
      </c>
      <c r="Q42" s="57" t="str">
        <f t="shared" si="20"/>
        <v/>
      </c>
      <c r="R42" s="93">
        <f t="shared" si="19"/>
        <v>200</v>
      </c>
      <c r="S42" s="12">
        <f t="shared" si="4"/>
        <v>56</v>
      </c>
      <c r="T42" s="18">
        <f t="shared" si="5"/>
        <v>0</v>
      </c>
      <c r="U42" s="12">
        <f>IF(C$4=0,0,IF(SUM(U$7:U41)=2,0,IF(Y42=U$6,IF(Y42=Y43,IF((Y41-Y42)&lt;=(Y44-Y43),2,0),IF(Y42=Y41,IF((Y40-Y41)&gt;(Y43-Y42),2,0),2)),0)))</f>
        <v>0</v>
      </c>
      <c r="V42" s="12">
        <f>IF(C$4=0,0,IF(SUM(V$7:V41)=1,0,IF(Z42=V$6,IF(Z42=Z43,IF((Z41-Z42)&lt;=(Z44-Z43),1,0),IF(Z42=Z41,IF((Z40-Z41)&gt;(Z43-Z42),1,0),1)),0)))</f>
        <v>0</v>
      </c>
      <c r="W42" s="12">
        <f>IF(C$4=0,0,IF(SUM(W$7:W41)=2,0,IF(AA42=W$6,IF(AA42=AA43,IF((AA41-AA42)&lt;=(AA44-AA43),2,0),IF(AA42=AA41,IF((AA40-AA41)&gt;(AA43-AA42),2,0),2)),0)))</f>
        <v>0</v>
      </c>
      <c r="X42" s="12">
        <f>IF(C$4=0,0,IF(SUM(X$7:X41)=2,0,IF(AB42=X$6,IF(AB42=AB43,IF((AB41-AB42)&lt;=(AB44-AB43),2,0),IF(AB42=AB41,IF((AB40-AB41)&gt;(AB43-AB42),2,0),2)),0)))</f>
        <v>0</v>
      </c>
      <c r="Y42" s="12">
        <f t="shared" si="6"/>
        <v>1</v>
      </c>
      <c r="Z42" s="12">
        <f t="shared" si="7"/>
        <v>1</v>
      </c>
      <c r="AA42" s="12">
        <f t="shared" si="8"/>
        <v>1</v>
      </c>
      <c r="AB42" s="12">
        <f t="shared" si="9"/>
        <v>1</v>
      </c>
      <c r="AD42" s="12">
        <f t="shared" si="10"/>
        <v>56</v>
      </c>
      <c r="AE42" s="18">
        <f t="shared" si="11"/>
        <v>0</v>
      </c>
      <c r="AF42" s="12">
        <f>IF(S$4=0,0,IF(SUM(AF$7:AF41)=2,0,IF(AJ42=AF$6,IF(AJ42=AJ43,IF((AJ41-AJ42)&lt;=(AJ44-AJ43),2,0),IF(AJ42=AJ41,IF((AJ40-AJ41)&gt;(AJ43-AJ42),2,0),2)),0)))</f>
        <v>0</v>
      </c>
      <c r="AG42" s="12">
        <f>IF(C$4=0,0,IF(SUM(AG$7:AG41)=1,0,IF(AK42=AG$6,IF(AK42=AK43,IF((AK41-AK42)&lt;=(AK44-AK43),1,0),IF(AK42=AK41,IF((AK40-AK41)&gt;(AK43-AK42),1,0),1)),0)))</f>
        <v>0</v>
      </c>
      <c r="AH42" s="12">
        <f>IF(C$4=0,0,IF(SUM(AH$7:AH41)=2,0,IF(AL42=AH$6,IF(AL42=AL43,IF((AL41-AL42)&lt;=(AL44-AL43),2,0),IF(AL42=AL41,IF((AL40-AL41)&gt;(AL43-AL42),2,0),2)),0)))</f>
        <v>0</v>
      </c>
      <c r="AI42" s="12">
        <f>IF(S$4=0,0,IF(SUM(AI$7:AI41)=2,0,IF(AM42=AI$6,IF(AM42=AM43,IF((AM41-AM42)&lt;=(AM44-AM43),2,0),IF(AM42=AM41,IF((AM40-AM41)&gt;(AM43-AM42),2,0),2)),0)))</f>
        <v>0</v>
      </c>
      <c r="AJ42" s="12">
        <f t="shared" si="12"/>
        <v>1</v>
      </c>
      <c r="AK42" s="12">
        <f t="shared" si="13"/>
        <v>1</v>
      </c>
      <c r="AL42" s="12">
        <f t="shared" si="14"/>
        <v>1</v>
      </c>
      <c r="AM42" s="12">
        <f t="shared" si="15"/>
        <v>1</v>
      </c>
    </row>
    <row r="43" spans="1:54" ht="12" customHeight="1" x14ac:dyDescent="0.15">
      <c r="A43" s="5">
        <f t="shared" si="0"/>
        <v>25</v>
      </c>
      <c r="B43" s="5">
        <f t="shared" si="1"/>
        <v>0</v>
      </c>
      <c r="C43" s="14">
        <f t="shared" si="16"/>
        <v>55</v>
      </c>
      <c r="F43" s="258">
        <f>VLOOKUP(C43,Blad1!$A:$I,9,0)</f>
        <v>199</v>
      </c>
      <c r="G43" s="65" t="str">
        <f t="shared" si="17"/>
        <v/>
      </c>
      <c r="I43" s="66" t="str">
        <f t="shared" si="18"/>
        <v>B</v>
      </c>
      <c r="J43" s="43">
        <f>IF(I43="A",$K43,IF(I43="B",$K43-SUM(J$8:J42),IF(I43="C",$K43-SUM(J$8:J42),IF(I43="D",$K43-SUM(J$8:J42),IF(I43="E",1-SUM(J$8:J42)," ")))))</f>
        <v>0</v>
      </c>
      <c r="K43" s="1">
        <f>IF(C$4=0,0,(SUM(D$8:D43)/C$4))</f>
        <v>0</v>
      </c>
      <c r="L43" s="9" t="str">
        <f t="shared" si="2"/>
        <v xml:space="preserve"> </v>
      </c>
      <c r="M43" s="2" t="str">
        <f>IF(U43=2,K43,IF(W43=2,K43-SUM(M$8:M42),IF(X43=2,K43-SUM(M$8:M42),IF(X42=2,1-SUM(M$8:M42)," "))))</f>
        <v xml:space="preserve"> </v>
      </c>
      <c r="N43" s="1" t="str">
        <f t="shared" si="3"/>
        <v xml:space="preserve"> </v>
      </c>
      <c r="P43" s="3" t="str">
        <f>IF(O43="Plus",$K43,IF(O43="Basis",$K43-SUM(P$8:P42),IF(O43="Breedte",$K43-SUM(P$8:P42),IF(O42="Breedte",1-SUM(P$8:P42)," "))))</f>
        <v xml:space="preserve"> </v>
      </c>
      <c r="Q43" s="57" t="str">
        <f t="shared" si="20"/>
        <v/>
      </c>
      <c r="R43" s="93">
        <f t="shared" si="19"/>
        <v>199</v>
      </c>
      <c r="S43" s="12">
        <f t="shared" si="4"/>
        <v>55</v>
      </c>
      <c r="T43" s="18">
        <f t="shared" si="5"/>
        <v>0</v>
      </c>
      <c r="U43" s="12">
        <f>IF(C$4=0,0,IF(SUM(U$7:U42)=2,0,IF(Y43=U$6,IF(Y43=Y44,IF((Y42-Y43)&lt;=(Y45-Y44),2,0),IF(Y43=Y42,IF((Y41-Y42)&gt;(Y44-Y43),2,0),2)),0)))</f>
        <v>0</v>
      </c>
      <c r="V43" s="12">
        <f>IF(C$4=0,0,IF(SUM(V$7:V42)=1,0,IF(Z43=V$6,IF(Z43=Z44,IF((Z42-Z43)&lt;=(Z45-Z44),1,0),IF(Z43=Z42,IF((Z41-Z42)&gt;(Z44-Z43),1,0),1)),0)))</f>
        <v>0</v>
      </c>
      <c r="W43" s="12">
        <f>IF(C$4=0,0,IF(SUM(W$7:W42)=2,0,IF(AA43=W$6,IF(AA43=AA44,IF((AA42-AA43)&lt;=(AA45-AA44),2,0),IF(AA43=AA42,IF((AA41-AA42)&gt;(AA44-AA43),2,0),2)),0)))</f>
        <v>0</v>
      </c>
      <c r="X43" s="12">
        <f>IF(C$4=0,0,IF(SUM(X$7:X42)=2,0,IF(AB43=X$6,IF(AB43=AB44,IF((AB42-AB43)&lt;=(AB45-AB44),2,0),IF(AB43=AB42,IF((AB41-AB42)&gt;(AB44-AB43),2,0),2)),0)))</f>
        <v>0</v>
      </c>
      <c r="Y43" s="12">
        <f t="shared" si="6"/>
        <v>1</v>
      </c>
      <c r="Z43" s="12">
        <f t="shared" si="7"/>
        <v>1</v>
      </c>
      <c r="AA43" s="12">
        <f t="shared" si="8"/>
        <v>1</v>
      </c>
      <c r="AB43" s="12">
        <f t="shared" si="9"/>
        <v>1</v>
      </c>
      <c r="AD43" s="12">
        <f t="shared" si="10"/>
        <v>55</v>
      </c>
      <c r="AE43" s="18">
        <f t="shared" si="11"/>
        <v>0</v>
      </c>
      <c r="AF43" s="12">
        <f>IF(S$4=0,0,IF(SUM(AF$7:AF42)=2,0,IF(AJ43=AF$6,IF(AJ43=AJ44,IF((AJ42-AJ43)&lt;=(AJ45-AJ44),2,0),IF(AJ43=AJ42,IF((AJ41-AJ42)&gt;(AJ44-AJ43),2,0),2)),0)))</f>
        <v>0</v>
      </c>
      <c r="AG43" s="12">
        <f>IF(C$4=0,0,IF(SUM(AG$7:AG42)=1,0,IF(AK43=AG$6,IF(AK43=AK44,IF((AK42-AK43)&lt;=(AK45-AK44),1,0),IF(AK43=AK42,IF((AK41-AK42)&gt;(AK44-AK43),1,0),1)),0)))</f>
        <v>0</v>
      </c>
      <c r="AH43" s="12">
        <f>IF(C$4=0,0,IF(SUM(AH$7:AH42)=2,0,IF(AL43=AH$6,IF(AL43=AL44,IF((AL42-AL43)&lt;=(AL45-AL44),2,0),IF(AL43=AL42,IF((AL41-AL42)&gt;(AL44-AL43),2,0),2)),0)))</f>
        <v>0</v>
      </c>
      <c r="AI43" s="12">
        <f>IF(S$4=0,0,IF(SUM(AI$7:AI42)=2,0,IF(AM43=AI$6,IF(AM43=AM44,IF((AM42-AM43)&lt;=(AM45-AM44),2,0),IF(AM43=AM42,IF((AM41-AM42)&gt;(AM44-AM43),2,0),2)),0)))</f>
        <v>0</v>
      </c>
      <c r="AJ43" s="12">
        <f t="shared" si="12"/>
        <v>1</v>
      </c>
      <c r="AK43" s="12">
        <f t="shared" si="13"/>
        <v>1</v>
      </c>
      <c r="AL43" s="12">
        <f t="shared" si="14"/>
        <v>1</v>
      </c>
      <c r="AM43" s="12">
        <f t="shared" si="15"/>
        <v>1</v>
      </c>
    </row>
    <row r="44" spans="1:54" ht="12" customHeight="1" x14ac:dyDescent="0.15">
      <c r="A44" s="5">
        <f t="shared" si="0"/>
        <v>0</v>
      </c>
      <c r="B44" s="5">
        <f t="shared" si="1"/>
        <v>0</v>
      </c>
      <c r="C44" s="14">
        <f t="shared" si="16"/>
        <v>54</v>
      </c>
      <c r="F44" s="258">
        <f>VLOOKUP(C44,Blad1!$A:$I,9,0)</f>
        <v>198</v>
      </c>
      <c r="G44" s="65" t="str">
        <f t="shared" si="17"/>
        <v/>
      </c>
      <c r="H44" s="4" t="str">
        <f>IF(G44="I",$K44,IF(G44="II",$K44-SUM(H$8:H43),IF(G44="III",$K44-SUM(H$8:H43),IF(G44="IV",$K44-SUM(H$8:H43),IF(G44="V",1-SUM(H$8:H43)," ")))))</f>
        <v xml:space="preserve"> </v>
      </c>
      <c r="I44" s="66" t="str">
        <f t="shared" si="18"/>
        <v/>
      </c>
      <c r="J44" s="43" t="str">
        <f>IF(I44="A",$K44,IF(I44="B",$K44-SUM(J$8:J43),IF(I44="C",$K44-SUM(J$8:J43),IF(I44="D",$K44-SUM(J$8:J43),IF(I44="E",1-SUM(J$8:J43)," ")))))</f>
        <v xml:space="preserve"> </v>
      </c>
      <c r="K44" s="1">
        <f>IF(C$4=0,0,(SUM(D$8:D44)/C$4))</f>
        <v>0</v>
      </c>
      <c r="L44" s="9" t="str">
        <f t="shared" si="2"/>
        <v xml:space="preserve"> </v>
      </c>
      <c r="M44" s="2" t="str">
        <f>IF(U44=2,K44,IF(W44=2,K44-SUM(M$8:M43),IF(X44=2,K44-SUM(M$8:M43),IF(X43=2,1-SUM(M$8:M43)," "))))</f>
        <v xml:space="preserve"> </v>
      </c>
      <c r="N44" s="1" t="str">
        <f t="shared" si="3"/>
        <v xml:space="preserve"> </v>
      </c>
      <c r="P44" s="3" t="str">
        <f>IF(O44="Plus",$K44,IF(O44="Basis",$K44-SUM(P$8:P43),IF(O44="Breedte",$K44-SUM(P$8:P43),IF(O43="Breedte",1-SUM(P$8:P43)," "))))</f>
        <v xml:space="preserve"> </v>
      </c>
      <c r="Q44" s="57" t="str">
        <f t="shared" si="20"/>
        <v/>
      </c>
      <c r="R44" s="93">
        <f t="shared" si="19"/>
        <v>198</v>
      </c>
      <c r="S44" s="12">
        <f t="shared" si="4"/>
        <v>54</v>
      </c>
      <c r="T44" s="18">
        <f t="shared" si="5"/>
        <v>0</v>
      </c>
      <c r="U44" s="12">
        <f>IF(C$4=0,0,IF(SUM(U$7:U43)=2,0,IF(Y44=U$6,IF(Y44=Y45,IF((Y43-Y44)&lt;=(Y46-Y45),2,0),IF(Y44=Y43,IF((Y42-Y43)&gt;(Y45-Y44),2,0),2)),0)))</f>
        <v>0</v>
      </c>
      <c r="V44" s="12">
        <f>IF(C$4=0,0,IF(SUM(V$7:V43)=1,0,IF(Z44=V$6,IF(Z44=Z45,IF((Z43-Z44)&lt;=(Z46-Z45),1,0),IF(Z44=Z43,IF((Z42-Z43)&gt;(Z45-Z44),1,0),1)),0)))</f>
        <v>0</v>
      </c>
      <c r="W44" s="12">
        <f>IF(C$4=0,0,IF(SUM(W$7:W43)=2,0,IF(AA44=W$6,IF(AA44=AA45,IF((AA43-AA44)&lt;=(AA46-AA45),2,0),IF(AA44=AA43,IF((AA42-AA43)&gt;(AA45-AA44),2,0),2)),0)))</f>
        <v>0</v>
      </c>
      <c r="X44" s="12">
        <f>IF(C$4=0,0,IF(SUM(X$7:X43)=2,0,IF(AB44=X$6,IF(AB44=AB45,IF((AB43-AB44)&lt;=(AB46-AB45),2,0),IF(AB44=AB43,IF((AB42-AB43)&gt;(AB45-AB44),2,0),2)),0)))</f>
        <v>0</v>
      </c>
      <c r="Y44" s="12">
        <f t="shared" si="6"/>
        <v>1</v>
      </c>
      <c r="Z44" s="12">
        <f t="shared" si="7"/>
        <v>1</v>
      </c>
      <c r="AA44" s="12">
        <f t="shared" si="8"/>
        <v>1</v>
      </c>
      <c r="AB44" s="12">
        <f t="shared" si="9"/>
        <v>1</v>
      </c>
      <c r="AD44" s="12">
        <f t="shared" si="10"/>
        <v>54</v>
      </c>
      <c r="AE44" s="18">
        <f t="shared" si="11"/>
        <v>0</v>
      </c>
      <c r="AF44" s="12">
        <f>IF(S$4=0,0,IF(SUM(AF$7:AF43)=2,0,IF(AJ44=AF$6,IF(AJ44=AJ45,IF((AJ43-AJ44)&lt;=(AJ46-AJ45),2,0),IF(AJ44=AJ43,IF((AJ42-AJ43)&gt;(AJ45-AJ44),2,0),2)),0)))</f>
        <v>0</v>
      </c>
      <c r="AG44" s="12">
        <f>IF(C$4=0,0,IF(SUM(AG$7:AG43)=1,0,IF(AK44=AG$6,IF(AK44=AK45,IF((AK43-AK44)&lt;=(AK46-AK45),1,0),IF(AK44=AK43,IF((AK42-AK43)&gt;(AK45-AK44),1,0),1)),0)))</f>
        <v>0</v>
      </c>
      <c r="AH44" s="12">
        <f>IF(C$4=0,0,IF(SUM(AH$7:AH43)=2,0,IF(AL44=AH$6,IF(AL44=AL45,IF((AL43-AL44)&lt;=(AL46-AL45),2,0),IF(AL44=AL43,IF((AL42-AL43)&gt;(AL45-AL44),2,0),2)),0)))</f>
        <v>0</v>
      </c>
      <c r="AI44" s="12">
        <f>IF(S$4=0,0,IF(SUM(AI$7:AI43)=2,0,IF(AM44=AI$6,IF(AM44=AM45,IF((AM43-AM44)&lt;=(AM46-AM45),2,0),IF(AM44=AM43,IF((AM42-AM43)&gt;(AM45-AM44),2,0),2)),0)))</f>
        <v>0</v>
      </c>
      <c r="AJ44" s="12">
        <f t="shared" si="12"/>
        <v>1</v>
      </c>
      <c r="AK44" s="12">
        <f t="shared" si="13"/>
        <v>1</v>
      </c>
      <c r="AL44" s="12">
        <f t="shared" si="14"/>
        <v>1</v>
      </c>
      <c r="AM44" s="12">
        <f t="shared" si="15"/>
        <v>1</v>
      </c>
    </row>
    <row r="45" spans="1:54" ht="12" customHeight="1" x14ac:dyDescent="0.15">
      <c r="A45" s="5">
        <f t="shared" si="0"/>
        <v>0</v>
      </c>
      <c r="B45" s="5">
        <f t="shared" si="1"/>
        <v>0</v>
      </c>
      <c r="C45" s="14">
        <f t="shared" si="16"/>
        <v>53</v>
      </c>
      <c r="F45" s="258">
        <f>VLOOKUP(C45,Blad1!$A:$I,9,0)</f>
        <v>197</v>
      </c>
      <c r="G45" s="65" t="str">
        <f t="shared" si="17"/>
        <v/>
      </c>
      <c r="H45" s="4" t="str">
        <f>IF(G45="I",$K45,IF(G45="II",$K45-SUM(H$8:H44),IF(G45="III",$K45-SUM(H$8:H44),IF(G45="IV",$K45-SUM(H$8:H44),IF(G45="V",1-SUM(H$8:H44)," ")))))</f>
        <v xml:space="preserve"> </v>
      </c>
      <c r="I45" s="66" t="str">
        <f t="shared" si="18"/>
        <v/>
      </c>
      <c r="J45" s="43" t="str">
        <f>IF(I45="A",$K45,IF(I45="B",$K45-SUM(J$8:J44),IF(I45="C",$K45-SUM(J$8:J44),IF(I45="D",$K45-SUM(J$8:J44),IF(I45="E",1-SUM(J$8:J44)," ")))))</f>
        <v xml:space="preserve"> </v>
      </c>
      <c r="K45" s="1">
        <f>IF(C$4=0,0,(SUM(D$8:D45)/C$4))</f>
        <v>0</v>
      </c>
      <c r="L45" s="9" t="str">
        <f t="shared" si="2"/>
        <v xml:space="preserve"> </v>
      </c>
      <c r="M45" s="2" t="str">
        <f>IF(U45=2,K45,IF(W45=2,K45-SUM(M$8:M44),IF(X45=2,K45-SUM(M$8:M44),IF(X44=2,1-SUM(M$8:M44)," "))))</f>
        <v xml:space="preserve"> </v>
      </c>
      <c r="N45" s="1" t="str">
        <f t="shared" si="3"/>
        <v xml:space="preserve"> </v>
      </c>
      <c r="P45" s="3" t="str">
        <f>IF(O45="Plus",$K45,IF(O45="Basis",$K45-SUM(P$8:P44),IF(O45="Breedte",$K45-SUM(P$8:P44),IF(O44="Breedte",1-SUM(P$8:P44)," "))))</f>
        <v xml:space="preserve"> </v>
      </c>
      <c r="Q45" s="57" t="str">
        <f t="shared" si="20"/>
        <v/>
      </c>
      <c r="R45" s="93">
        <f t="shared" si="19"/>
        <v>197</v>
      </c>
      <c r="S45" s="12">
        <f t="shared" si="4"/>
        <v>53</v>
      </c>
      <c r="T45" s="18">
        <f t="shared" si="5"/>
        <v>0</v>
      </c>
      <c r="U45" s="12">
        <f>IF(C$4=0,0,IF(SUM(U$7:U44)=2,0,IF(Y45=U$6,IF(Y45=Y46,IF((Y44-Y45)&lt;=(Y47-Y46),2,0),IF(Y45=Y44,IF((Y43-Y44)&gt;(Y46-Y45),2,0),2)),0)))</f>
        <v>0</v>
      </c>
      <c r="V45" s="12">
        <f>IF(C$4=0,0,IF(SUM(V$7:V44)=1,0,IF(Z45=V$6,IF(Z45=Z46,IF((Z44-Z45)&lt;=(Z47-Z46),1,0),IF(Z45=Z44,IF((Z43-Z44)&gt;(Z46-Z45),1,0),1)),0)))</f>
        <v>0</v>
      </c>
      <c r="W45" s="12">
        <f>IF(C$4=0,0,IF(SUM(W$7:W44)=2,0,IF(AA45=W$6,IF(AA45=AA46,IF((AA44-AA45)&lt;=(AA47-AA46),2,0),IF(AA45=AA44,IF((AA43-AA44)&gt;(AA46-AA45),2,0),2)),0)))</f>
        <v>0</v>
      </c>
      <c r="X45" s="12">
        <f>IF(C$4=0,0,IF(SUM(X$7:X44)=2,0,IF(AB45=X$6,IF(AB45=AB46,IF((AB44-AB45)&lt;=(AB47-AB46),2,0),IF(AB45=AB44,IF((AB43-AB44)&gt;(AB46-AB45),2,0),2)),0)))</f>
        <v>0</v>
      </c>
      <c r="Y45" s="12">
        <f t="shared" si="6"/>
        <v>1</v>
      </c>
      <c r="Z45" s="12">
        <f t="shared" si="7"/>
        <v>1</v>
      </c>
      <c r="AA45" s="12">
        <f t="shared" si="8"/>
        <v>1</v>
      </c>
      <c r="AB45" s="12">
        <f t="shared" si="9"/>
        <v>1</v>
      </c>
      <c r="AD45" s="12">
        <f t="shared" si="10"/>
        <v>53</v>
      </c>
      <c r="AE45" s="18">
        <f t="shared" si="11"/>
        <v>0</v>
      </c>
      <c r="AF45" s="12">
        <f>IF(S$4=0,0,IF(SUM(AF$7:AF44)=2,0,IF(AJ45=AF$6,IF(AJ45=AJ46,IF((AJ44-AJ45)&lt;=(AJ47-AJ46),2,0),IF(AJ45=AJ44,IF((AJ43-AJ44)&gt;(AJ46-AJ45),2,0),2)),0)))</f>
        <v>0</v>
      </c>
      <c r="AG45" s="12">
        <f>IF(C$4=0,0,IF(SUM(AG$7:AG44)=1,0,IF(AK45=AG$6,IF(AK45=AK46,IF((AK44-AK45)&lt;=(AK47-AK46),1,0),IF(AK45=AK44,IF((AK43-AK44)&gt;(AK46-AK45),1,0),1)),0)))</f>
        <v>0</v>
      </c>
      <c r="AH45" s="12">
        <f>IF(C$4=0,0,IF(SUM(AH$7:AH44)=2,0,IF(AL45=AH$6,IF(AL45=AL46,IF((AL44-AL45)&lt;=(AL47-AL46),2,0),IF(AL45=AL44,IF((AL43-AL44)&gt;(AL46-AL45),2,0),2)),0)))</f>
        <v>0</v>
      </c>
      <c r="AI45" s="12">
        <f>IF(S$4=0,0,IF(SUM(AI$7:AI44)=2,0,IF(AM45=AI$6,IF(AM45=AM46,IF((AM44-AM45)&lt;=(AM47-AM46),2,0),IF(AM45=AM44,IF((AM43-AM44)&gt;(AM46-AM45),2,0),2)),0)))</f>
        <v>0</v>
      </c>
      <c r="AJ45" s="12">
        <f t="shared" si="12"/>
        <v>1</v>
      </c>
      <c r="AK45" s="12">
        <f t="shared" si="13"/>
        <v>1</v>
      </c>
      <c r="AL45" s="12">
        <f t="shared" si="14"/>
        <v>1</v>
      </c>
      <c r="AM45" s="12">
        <f t="shared" si="15"/>
        <v>1</v>
      </c>
    </row>
    <row r="46" spans="1:54" ht="12" customHeight="1" x14ac:dyDescent="0.15">
      <c r="A46" s="5">
        <f t="shared" si="0"/>
        <v>0</v>
      </c>
      <c r="B46" s="5">
        <f t="shared" si="1"/>
        <v>0</v>
      </c>
      <c r="C46" s="14">
        <f t="shared" si="16"/>
        <v>52</v>
      </c>
      <c r="F46" s="258">
        <f>VLOOKUP(C46,Blad1!$A:$I,9,0)</f>
        <v>196</v>
      </c>
      <c r="G46" s="65" t="str">
        <f t="shared" si="17"/>
        <v/>
      </c>
      <c r="H46" s="4" t="str">
        <f>IF(G46="I",$K46,IF(G46="II",$K46-SUM(H$8:H45),IF(G46="III",$K46-SUM(H$8:H45),IF(G46="IV",$K46-SUM(H$8:H45),IF(G46="V",1-SUM(H$8:H45)," ")))))</f>
        <v xml:space="preserve"> </v>
      </c>
      <c r="I46" s="66" t="str">
        <f t="shared" si="18"/>
        <v/>
      </c>
      <c r="J46" s="43" t="str">
        <f>IF(I46="A",$K46,IF(I46="B",$K46-SUM(J$8:J45),IF(I46="C",$K46-SUM(J$8:J45),IF(I46="D",$K46-SUM(J$8:J45),IF(I46="E",1-SUM(J$8:J45)," ")))))</f>
        <v xml:space="preserve"> </v>
      </c>
      <c r="K46" s="1">
        <f>IF(C$4=0,0,(SUM(D$8:D46)/C$4))</f>
        <v>0</v>
      </c>
      <c r="L46" s="9" t="str">
        <f t="shared" si="2"/>
        <v xml:space="preserve"> </v>
      </c>
      <c r="M46" s="2" t="str">
        <f>IF(U46=2,K46,IF(W46=2,K46-SUM(M$8:M45),IF(X46=2,K46-SUM(M$8:M45),IF(X45=2,1-SUM(M$8:M45)," "))))</f>
        <v xml:space="preserve"> </v>
      </c>
      <c r="N46" s="1" t="str">
        <f t="shared" si="3"/>
        <v xml:space="preserve"> </v>
      </c>
      <c r="P46" s="3" t="str">
        <f>IF(O46="Plus",$K46,IF(O46="Basis",$K46-SUM(P$8:P45),IF(O46="Breedte",$K46-SUM(P$8:P45),IF(O45="Breedte",1-SUM(P$8:P45)," "))))</f>
        <v xml:space="preserve"> </v>
      </c>
      <c r="Q46" s="57" t="str">
        <f t="shared" si="20"/>
        <v/>
      </c>
      <c r="R46" s="93">
        <f t="shared" si="19"/>
        <v>196</v>
      </c>
      <c r="S46" s="12">
        <f t="shared" si="4"/>
        <v>52</v>
      </c>
      <c r="T46" s="18">
        <f t="shared" si="5"/>
        <v>0</v>
      </c>
      <c r="U46" s="12">
        <f>IF(C$4=0,0,IF(SUM(U$7:U45)=2,0,IF(Y46=U$6,IF(Y46=Y47,IF((Y45-Y46)&lt;=(Y48-Y47),2,0),IF(Y46=Y45,IF((Y44-Y45)&gt;(Y47-Y46),2,0),2)),0)))</f>
        <v>0</v>
      </c>
      <c r="V46" s="12">
        <f>IF(C$4=0,0,IF(SUM(V$7:V45)=1,0,IF(Z46=V$6,IF(Z46=Z47,IF((Z45-Z46)&lt;=(Z48-Z47),1,0),IF(Z46=Z45,IF((Z44-Z45)&gt;(Z47-Z46),1,0),1)),0)))</f>
        <v>0</v>
      </c>
      <c r="W46" s="12">
        <f>IF(C$4=0,0,IF(SUM(W$7:W45)=2,0,IF(AA46=W$6,IF(AA46=AA47,IF((AA45-AA46)&lt;=(AA48-AA47),2,0),IF(AA46=AA45,IF((AA44-AA45)&gt;(AA47-AA46),2,0),2)),0)))</f>
        <v>0</v>
      </c>
      <c r="X46" s="12">
        <f>IF(C$4=0,0,IF(SUM(X$7:X45)=2,0,IF(AB46=X$6,IF(AB46=AB47,IF((AB45-AB46)&lt;=(AB48-AB47),2,0),IF(AB46=AB45,IF((AB44-AB45)&gt;(AB47-AB46),2,0),2)),0)))</f>
        <v>0</v>
      </c>
      <c r="Y46" s="12">
        <f t="shared" si="6"/>
        <v>1</v>
      </c>
      <c r="Z46" s="12">
        <f t="shared" si="7"/>
        <v>1</v>
      </c>
      <c r="AA46" s="12">
        <f t="shared" si="8"/>
        <v>1</v>
      </c>
      <c r="AB46" s="12">
        <f t="shared" si="9"/>
        <v>1</v>
      </c>
      <c r="AD46" s="12">
        <f t="shared" si="10"/>
        <v>52</v>
      </c>
      <c r="AE46" s="18">
        <f t="shared" si="11"/>
        <v>0</v>
      </c>
      <c r="AF46" s="12">
        <f>IF(S$4=0,0,IF(SUM(AF$7:AF45)=2,0,IF(AJ46=AF$6,IF(AJ46=AJ47,IF((AJ45-AJ46)&lt;=(AJ48-AJ47),2,0),IF(AJ46=AJ45,IF((AJ44-AJ45)&gt;(AJ47-AJ46),2,0),2)),0)))</f>
        <v>0</v>
      </c>
      <c r="AG46" s="12">
        <f>IF(C$4=0,0,IF(SUM(AG$7:AG45)=1,0,IF(AK46=AG$6,IF(AK46=AK47,IF((AK45-AK46)&lt;=(AK48-AK47),1,0),IF(AK46=AK45,IF((AK44-AK45)&gt;(AK47-AK46),1,0),1)),0)))</f>
        <v>0</v>
      </c>
      <c r="AH46" s="12">
        <f>IF(C$4=0,0,IF(SUM(AH$7:AH45)=2,0,IF(AL46=AH$6,IF(AL46=AL47,IF((AL45-AL46)&lt;=(AL48-AL47),2,0),IF(AL46=AL45,IF((AL44-AL45)&gt;(AL47-AL46),2,0),2)),0)))</f>
        <v>0</v>
      </c>
      <c r="AI46" s="12">
        <f>IF(S$4=0,0,IF(SUM(AI$7:AI45)=2,0,IF(AM46=AI$6,IF(AM46=AM47,IF((AM45-AM46)&lt;=(AM48-AM47),2,0),IF(AM46=AM45,IF((AM44-AM45)&gt;(AM47-AM46),2,0),2)),0)))</f>
        <v>0</v>
      </c>
      <c r="AJ46" s="12">
        <f t="shared" si="12"/>
        <v>1</v>
      </c>
      <c r="AK46" s="12">
        <f t="shared" si="13"/>
        <v>1</v>
      </c>
      <c r="AL46" s="12">
        <f t="shared" si="14"/>
        <v>1</v>
      </c>
      <c r="AM46" s="12">
        <f t="shared" si="15"/>
        <v>1</v>
      </c>
    </row>
    <row r="47" spans="1:54" ht="12" customHeight="1" x14ac:dyDescent="0.15">
      <c r="A47" s="5">
        <f t="shared" si="0"/>
        <v>0</v>
      </c>
      <c r="B47" s="5">
        <f t="shared" si="1"/>
        <v>0</v>
      </c>
      <c r="C47" s="14">
        <f t="shared" si="16"/>
        <v>51</v>
      </c>
      <c r="F47" s="258">
        <f>VLOOKUP(C47,Blad1!$A:$I,9,0)</f>
        <v>195</v>
      </c>
      <c r="G47" s="65" t="str">
        <f t="shared" si="17"/>
        <v/>
      </c>
      <c r="H47" s="4" t="str">
        <f>IF(G47="I",$K47,IF(G47="II",$K47-SUM(H$8:H46),IF(G47="III",$K47-SUM(H$8:H46),IF(G47="IV",$K47-SUM(H$8:H46),IF(G47="V",1-SUM(H$8:H46)," ")))))</f>
        <v xml:space="preserve"> </v>
      </c>
      <c r="I47" s="66" t="str">
        <f t="shared" si="18"/>
        <v/>
      </c>
      <c r="J47" s="43" t="str">
        <f>IF(I47="A",$K47,IF(I47="B",$K47-SUM(J$8:J46),IF(I47="C",$K47-SUM(J$8:J46),IF(I47="D",$K47-SUM(J$8:J46),IF(I47="E",1-SUM(J$8:J46)," ")))))</f>
        <v xml:space="preserve"> </v>
      </c>
      <c r="K47" s="1">
        <f>IF(C$4=0,0,(SUM(D$8:D47)/C$4))</f>
        <v>0</v>
      </c>
      <c r="L47" s="9" t="str">
        <f t="shared" si="2"/>
        <v xml:space="preserve"> </v>
      </c>
      <c r="M47" s="2" t="str">
        <f>IF(U47=2,K47,IF(W47=2,K47-SUM(M$8:M46),IF(X47=2,K47-SUM(M$8:M46),IF(X46=2,1-SUM(M$8:M46)," "))))</f>
        <v xml:space="preserve"> </v>
      </c>
      <c r="N47" s="1" t="str">
        <f t="shared" si="3"/>
        <v xml:space="preserve"> </v>
      </c>
      <c r="P47" s="3" t="str">
        <f>IF(O47="Plus",$K47,IF(O47="Basis",$K47-SUM(P$8:P46),IF(O47="Breedte",$K47-SUM(P$8:P46),IF(O46="Breedte",1-SUM(P$8:P46)," "))))</f>
        <v xml:space="preserve"> </v>
      </c>
      <c r="Q47" s="57" t="str">
        <f t="shared" si="20"/>
        <v/>
      </c>
      <c r="R47" s="93">
        <f t="shared" si="19"/>
        <v>195</v>
      </c>
      <c r="S47" s="12">
        <f t="shared" si="4"/>
        <v>51</v>
      </c>
      <c r="T47" s="18">
        <f t="shared" si="5"/>
        <v>0</v>
      </c>
      <c r="U47" s="12">
        <f>IF(C$4=0,0,IF(SUM(U$7:U46)=2,0,IF(Y47=U$6,IF(Y47=Y48,IF((Y46-Y47)&lt;=(Y49-Y48),2,0),IF(Y47=Y46,IF((Y45-Y46)&gt;(Y48-Y47),2,0),2)),0)))</f>
        <v>0</v>
      </c>
      <c r="V47" s="12">
        <f>IF(C$4=0,0,IF(SUM(V$7:V46)=1,0,IF(Z47=V$6,IF(Z47=Z48,IF((Z46-Z47)&lt;=(Z49-Z48),1,0),IF(Z47=Z46,IF((Z45-Z46)&gt;(Z48-Z47),1,0),1)),0)))</f>
        <v>0</v>
      </c>
      <c r="W47" s="12">
        <f>IF(C$4=0,0,IF(SUM(W$7:W46)=2,0,IF(AA47=W$6,IF(AA47=AA48,IF((AA46-AA47)&lt;=(AA49-AA48),2,0),IF(AA47=AA46,IF((AA45-AA46)&gt;(AA48-AA47),2,0),2)),0)))</f>
        <v>0</v>
      </c>
      <c r="X47" s="12">
        <f>IF(C$4=0,0,IF(SUM(X$7:X46)=2,0,IF(AB47=X$6,IF(AB47=AB48,IF((AB46-AB47)&lt;=(AB49-AB48),2,0),IF(AB47=AB46,IF((AB45-AB46)&gt;(AB48-AB47),2,0),2)),0)))</f>
        <v>0</v>
      </c>
      <c r="Y47" s="12">
        <f t="shared" si="6"/>
        <v>1</v>
      </c>
      <c r="Z47" s="12">
        <f t="shared" si="7"/>
        <v>1</v>
      </c>
      <c r="AA47" s="12">
        <f t="shared" si="8"/>
        <v>1</v>
      </c>
      <c r="AB47" s="12">
        <f t="shared" si="9"/>
        <v>1</v>
      </c>
      <c r="AD47" s="12">
        <f t="shared" si="10"/>
        <v>51</v>
      </c>
      <c r="AE47" s="18">
        <f t="shared" si="11"/>
        <v>0</v>
      </c>
      <c r="AF47" s="12">
        <f>IF(S$4=0,0,IF(SUM(AF$7:AF46)=2,0,IF(AJ47=AF$6,IF(AJ47=AJ48,IF((AJ46-AJ47)&lt;=(AJ49-AJ48),2,0),IF(AJ47=AJ46,IF((AJ45-AJ46)&gt;(AJ48-AJ47),2,0),2)),0)))</f>
        <v>0</v>
      </c>
      <c r="AG47" s="12">
        <f>IF(C$4=0,0,IF(SUM(AG$7:AG46)=1,0,IF(AK47=AG$6,IF(AK47=AK48,IF((AK46-AK47)&lt;=(AK49-AK48),1,0),IF(AK47=AK46,IF((AK45-AK46)&gt;(AK48-AK47),1,0),1)),0)))</f>
        <v>0</v>
      </c>
      <c r="AH47" s="12">
        <f>IF(C$4=0,0,IF(SUM(AH$7:AH46)=2,0,IF(AL47=AH$6,IF(AL47=AL48,IF((AL46-AL47)&lt;=(AL49-AL48),2,0),IF(AL47=AL46,IF((AL45-AL46)&gt;(AL48-AL47),2,0),2)),0)))</f>
        <v>0</v>
      </c>
      <c r="AI47" s="12">
        <f>IF(S$4=0,0,IF(SUM(AI$7:AI46)=2,0,IF(AM47=AI$6,IF(AM47=AM48,IF((AM46-AM47)&lt;=(AM49-AM48),2,0),IF(AM47=AM46,IF((AM45-AM46)&gt;(AM48-AM47),2,0),2)),0)))</f>
        <v>0</v>
      </c>
      <c r="AJ47" s="12">
        <f t="shared" si="12"/>
        <v>1</v>
      </c>
      <c r="AK47" s="12">
        <f t="shared" si="13"/>
        <v>1</v>
      </c>
      <c r="AL47" s="12">
        <f t="shared" si="14"/>
        <v>1</v>
      </c>
      <c r="AM47" s="12">
        <f t="shared" si="15"/>
        <v>1</v>
      </c>
    </row>
    <row r="48" spans="1:54" ht="12" customHeight="1" x14ac:dyDescent="0.15">
      <c r="A48" s="5">
        <f t="shared" si="0"/>
        <v>0</v>
      </c>
      <c r="B48" s="5">
        <f t="shared" si="1"/>
        <v>0</v>
      </c>
      <c r="C48" s="14">
        <f t="shared" si="16"/>
        <v>50</v>
      </c>
      <c r="F48" s="258">
        <f>VLOOKUP(C48,Blad1!$A:$I,9,0)</f>
        <v>194</v>
      </c>
      <c r="G48" s="65" t="str">
        <f t="shared" si="17"/>
        <v/>
      </c>
      <c r="H48" s="4" t="str">
        <f>IF(G48="I",$K48,IF(G48="II",$K48-SUM(H$8:H47),IF(G48="III",$K48-SUM(H$8:H47),IF(G48="IV",$K48-SUM(H$8:H47),IF(G48="V",1-SUM(H$8:H47)," ")))))</f>
        <v xml:space="preserve"> </v>
      </c>
      <c r="I48" s="66" t="str">
        <f t="shared" si="18"/>
        <v/>
      </c>
      <c r="J48" s="43" t="str">
        <f>IF(I48="A",$K48,IF(I48="B",$K48-SUM(J$8:J47),IF(I48="C",$K48-SUM(J$8:J47),IF(I48="D",$K48-SUM(J$8:J47),IF(I48="E",1-SUM(J$8:J47)," ")))))</f>
        <v xml:space="preserve"> </v>
      </c>
      <c r="K48" s="1">
        <f>IF(C$4=0,0,(SUM(D$8:D48)/C$4))</f>
        <v>0</v>
      </c>
      <c r="L48" s="9" t="str">
        <f t="shared" si="2"/>
        <v xml:space="preserve"> </v>
      </c>
      <c r="M48" s="2" t="str">
        <f>IF(U48=2,K48,IF(W48=2,K48-SUM(M$8:M47),IF(X48=2,K48-SUM(M$8:M47),IF(X47=2,1-SUM(M$8:M47)," "))))</f>
        <v xml:space="preserve"> </v>
      </c>
      <c r="N48" s="1" t="str">
        <f t="shared" si="3"/>
        <v xml:space="preserve"> </v>
      </c>
      <c r="P48" s="3" t="str">
        <f>IF(O48="Plus",$K48,IF(O48="Basis",$K48-SUM(P$8:P47),IF(O48="Breedte",$K48-SUM(P$8:P47),IF(O47="Breedte",1-SUM(P$8:P47)," "))))</f>
        <v xml:space="preserve"> </v>
      </c>
      <c r="Q48" s="57" t="str">
        <f t="shared" si="20"/>
        <v/>
      </c>
      <c r="R48" s="93">
        <f t="shared" si="19"/>
        <v>194</v>
      </c>
      <c r="S48" s="12">
        <f t="shared" si="4"/>
        <v>50</v>
      </c>
      <c r="T48" s="18">
        <f t="shared" si="5"/>
        <v>0</v>
      </c>
      <c r="U48" s="12">
        <f>IF(C$4=0,0,IF(SUM(U$7:U47)=2,0,IF(Y48=U$6,IF(Y48=Y49,IF((Y47-Y48)&lt;=(Y50-Y49),2,0),IF(Y48=Y47,IF((Y46-Y47)&gt;(Y49-Y48),2,0),2)),0)))</f>
        <v>0</v>
      </c>
      <c r="V48" s="12">
        <f>IF(C$4=0,0,IF(SUM(V$7:V47)=1,0,IF(Z48=V$6,IF(Z48=Z49,IF((Z47-Z48)&lt;=(Z50-Z49),1,0),IF(Z48=Z47,IF((Z46-Z47)&gt;(Z49-Z48),1,0),1)),0)))</f>
        <v>0</v>
      </c>
      <c r="W48" s="12">
        <f>IF(C$4=0,0,IF(SUM(W$7:W47)=2,0,IF(AA48=W$6,IF(AA48=AA49,IF((AA47-AA48)&lt;=(AA50-AA49),2,0),IF(AA48=AA47,IF((AA46-AA47)&gt;(AA49-AA48),2,0),2)),0)))</f>
        <v>0</v>
      </c>
      <c r="X48" s="12">
        <f>IF(C$4=0,0,IF(SUM(X$7:X47)=2,0,IF(AB48=X$6,IF(AB48=AB49,IF((AB47-AB48)&lt;=(AB50-AB49),2,0),IF(AB48=AB47,IF((AB46-AB47)&gt;(AB49-AB48),2,0),2)),0)))</f>
        <v>0</v>
      </c>
      <c r="Y48" s="12">
        <f t="shared" si="6"/>
        <v>1</v>
      </c>
      <c r="Z48" s="12">
        <f t="shared" si="7"/>
        <v>1</v>
      </c>
      <c r="AA48" s="12">
        <f t="shared" si="8"/>
        <v>1</v>
      </c>
      <c r="AB48" s="12">
        <f t="shared" si="9"/>
        <v>1</v>
      </c>
      <c r="AD48" s="12">
        <f t="shared" si="10"/>
        <v>50</v>
      </c>
      <c r="AE48" s="18">
        <f t="shared" si="11"/>
        <v>0</v>
      </c>
      <c r="AF48" s="12">
        <f>IF(S$4=0,0,IF(SUM(AF$7:AF47)=2,0,IF(AJ48=AF$6,IF(AJ48=AJ49,IF((AJ47-AJ48)&lt;=(AJ50-AJ49),2,0),IF(AJ48=AJ47,IF((AJ46-AJ47)&gt;(AJ49-AJ48),2,0),2)),0)))</f>
        <v>0</v>
      </c>
      <c r="AG48" s="12">
        <f>IF(C$4=0,0,IF(SUM(AG$7:AG47)=1,0,IF(AK48=AG$6,IF(AK48=AK49,IF((AK47-AK48)&lt;=(AK50-AK49),1,0),IF(AK48=AK47,IF((AK46-AK47)&gt;(AK49-AK48),1,0),1)),0)))</f>
        <v>0</v>
      </c>
      <c r="AH48" s="12">
        <f>IF(C$4=0,0,IF(SUM(AH$7:AH47)=2,0,IF(AL48=AH$6,IF(AL48=AL49,IF((AL47-AL48)&lt;=(AL50-AL49),2,0),IF(AL48=AL47,IF((AL46-AL47)&gt;(AL49-AL48),2,0),2)),0)))</f>
        <v>0</v>
      </c>
      <c r="AI48" s="12">
        <f>IF(S$4=0,0,IF(SUM(AI$7:AI47)=2,0,IF(AM48=AI$6,IF(AM48=AM49,IF((AM47-AM48)&lt;=(AM50-AM49),2,0),IF(AM48=AM47,IF((AM46-AM47)&gt;(AM49-AM48),2,0),2)),0)))</f>
        <v>0</v>
      </c>
      <c r="AJ48" s="12">
        <f t="shared" si="12"/>
        <v>1</v>
      </c>
      <c r="AK48" s="12">
        <f t="shared" si="13"/>
        <v>1</v>
      </c>
      <c r="AL48" s="12">
        <f t="shared" si="14"/>
        <v>1</v>
      </c>
      <c r="AM48" s="12">
        <f t="shared" si="15"/>
        <v>1</v>
      </c>
    </row>
    <row r="49" spans="1:39" ht="12" customHeight="1" x14ac:dyDescent="0.15">
      <c r="A49" s="5">
        <f t="shared" si="0"/>
        <v>0</v>
      </c>
      <c r="B49" s="5">
        <f t="shared" si="1"/>
        <v>20</v>
      </c>
      <c r="C49" s="14">
        <f t="shared" si="16"/>
        <v>49</v>
      </c>
      <c r="F49" s="258">
        <f>VLOOKUP(C49,Blad1!$A:$I,9,0)</f>
        <v>193</v>
      </c>
      <c r="G49" s="65" t="str">
        <f t="shared" si="17"/>
        <v>III</v>
      </c>
      <c r="H49" s="4">
        <f>IF(G49="I",$K49,IF(G49="II",$K49-SUM(H$8:H48),IF(G49="III",$K49-SUM(H$8:H48),IF(G49="IV",$K49-SUM(H$8:H48),IF(G49="V",1-SUM(H$8:H48)," ")))))</f>
        <v>0</v>
      </c>
      <c r="I49" s="66" t="str">
        <f t="shared" si="18"/>
        <v/>
      </c>
      <c r="J49" s="43" t="str">
        <f>IF(I49="A",$K49,IF(I49="B",$K49-SUM(J$8:J48),IF(I49="C",$K49-SUM(J$8:J48),IF(I49="D",$K49-SUM(J$8:J48),IF(I49="E",1-SUM(J$8:J48)," ")))))</f>
        <v xml:space="preserve"> </v>
      </c>
      <c r="K49" s="1">
        <f>IF(C$4=0,0,(SUM(D$8:D49)/C$4))</f>
        <v>0</v>
      </c>
      <c r="L49" s="9" t="str">
        <f t="shared" si="2"/>
        <v xml:space="preserve"> </v>
      </c>
      <c r="M49" s="2" t="str">
        <f>IF(U49=2,K49,IF(W49=2,K49-SUM(M$8:M48),IF(X49=2,K49-SUM(M$8:M48),IF(X48=2,1-SUM(M$8:M48)," "))))</f>
        <v xml:space="preserve"> </v>
      </c>
      <c r="N49" s="1" t="str">
        <f t="shared" si="3"/>
        <v xml:space="preserve"> </v>
      </c>
      <c r="P49" s="3" t="str">
        <f>IF(O49="Plus",$K49,IF(O49="Basis",$K49-SUM(P$8:P48),IF(O49="Breedte",$K49-SUM(P$8:P48),IF(O48="Breedte",1-SUM(P$8:P48)," "))))</f>
        <v xml:space="preserve"> </v>
      </c>
      <c r="Q49" s="57" t="str">
        <f t="shared" si="20"/>
        <v/>
      </c>
      <c r="R49" s="93">
        <f t="shared" si="19"/>
        <v>193</v>
      </c>
      <c r="S49" s="12">
        <f t="shared" si="4"/>
        <v>49</v>
      </c>
      <c r="T49" s="18">
        <f t="shared" si="5"/>
        <v>0</v>
      </c>
      <c r="U49" s="12">
        <f>IF(C$4=0,0,IF(SUM(U$7:U48)=2,0,IF(Y49=U$6,IF(Y49=Y50,IF((Y48-Y49)&lt;=(Y51-Y50),2,0),IF(Y49=Y48,IF((Y47-Y48)&gt;(Y50-Y49),2,0),2)),0)))</f>
        <v>0</v>
      </c>
      <c r="V49" s="12">
        <f>IF(C$4=0,0,IF(SUM(V$7:V48)=1,0,IF(Z49=V$6,IF(Z49=Z50,IF((Z48-Z49)&lt;=(Z51-Z50),1,0),IF(Z49=Z48,IF((Z47-Z48)&gt;(Z50-Z49),1,0),1)),0)))</f>
        <v>0</v>
      </c>
      <c r="W49" s="12">
        <f>IF(C$4=0,0,IF(SUM(W$7:W48)=2,0,IF(AA49=W$6,IF(AA49=AA50,IF((AA48-AA49)&lt;=(AA51-AA50),2,0),IF(AA49=AA48,IF((AA47-AA48)&gt;(AA50-AA49),2,0),2)),0)))</f>
        <v>0</v>
      </c>
      <c r="X49" s="12">
        <f>IF(C$4=0,0,IF(SUM(X$7:X48)=2,0,IF(AB49=X$6,IF(AB49=AB50,IF((AB48-AB49)&lt;=(AB51-AB50),2,0),IF(AB49=AB48,IF((AB47-AB48)&gt;(AB50-AB49),2,0),2)),0)))</f>
        <v>0</v>
      </c>
      <c r="Y49" s="12">
        <f t="shared" si="6"/>
        <v>1</v>
      </c>
      <c r="Z49" s="12">
        <f t="shared" si="7"/>
        <v>1</v>
      </c>
      <c r="AA49" s="12">
        <f t="shared" si="8"/>
        <v>1</v>
      </c>
      <c r="AB49" s="12">
        <f t="shared" si="9"/>
        <v>1</v>
      </c>
      <c r="AD49" s="12">
        <f t="shared" si="10"/>
        <v>49</v>
      </c>
      <c r="AE49" s="18">
        <f t="shared" si="11"/>
        <v>0</v>
      </c>
      <c r="AF49" s="12">
        <f>IF(S$4=0,0,IF(SUM(AF$7:AF48)=2,0,IF(AJ49=AF$6,IF(AJ49=AJ50,IF((AJ48-AJ49)&lt;=(AJ51-AJ50),2,0),IF(AJ49=AJ48,IF((AJ47-AJ48)&gt;(AJ50-AJ49),2,0),2)),0)))</f>
        <v>0</v>
      </c>
      <c r="AG49" s="12">
        <f>IF(C$4=0,0,IF(SUM(AG$7:AG48)=1,0,IF(AK49=AG$6,IF(AK49=AK50,IF((AK48-AK49)&lt;=(AK51-AK50),1,0),IF(AK49=AK48,IF((AK47-AK48)&gt;(AK50-AK49),1,0),1)),0)))</f>
        <v>0</v>
      </c>
      <c r="AH49" s="12">
        <f>IF(C$4=0,0,IF(SUM(AH$7:AH48)=2,0,IF(AL49=AH$6,IF(AL49=AL50,IF((AL48-AL49)&lt;=(AL51-AL50),2,0),IF(AL49=AL48,IF((AL47-AL48)&gt;(AL50-AL49),2,0),2)),0)))</f>
        <v>0</v>
      </c>
      <c r="AI49" s="12">
        <f>IF(S$4=0,0,IF(SUM(AI$7:AI48)=2,0,IF(AM49=AI$6,IF(AM49=AM50,IF((AM48-AM49)&lt;=(AM51-AM50),2,0),IF(AM49=AM48,IF((AM47-AM48)&gt;(AM50-AM49),2,0),2)),0)))</f>
        <v>0</v>
      </c>
      <c r="AJ49" s="12">
        <f t="shared" si="12"/>
        <v>1</v>
      </c>
      <c r="AK49" s="12">
        <f t="shared" si="13"/>
        <v>1</v>
      </c>
      <c r="AL49" s="12">
        <f t="shared" si="14"/>
        <v>1</v>
      </c>
      <c r="AM49" s="12">
        <f t="shared" si="15"/>
        <v>1</v>
      </c>
    </row>
    <row r="50" spans="1:39" ht="12" customHeight="1" x14ac:dyDescent="0.15">
      <c r="A50" s="5">
        <f t="shared" si="0"/>
        <v>0</v>
      </c>
      <c r="B50" s="5">
        <f t="shared" si="1"/>
        <v>0</v>
      </c>
      <c r="C50" s="14">
        <f t="shared" si="16"/>
        <v>48</v>
      </c>
      <c r="F50" s="258">
        <f>VLOOKUP(C50,Blad1!$A:$I,9,0)</f>
        <v>192</v>
      </c>
      <c r="G50" s="65" t="str">
        <f t="shared" si="17"/>
        <v/>
      </c>
      <c r="H50" s="4" t="str">
        <f>IF(G50="I",$K50,IF(G50="II",$K50-SUM(H$8:H49),IF(G50="III",$K50-SUM(H$8:H49),IF(G50="IV",$K50-SUM(H$8:H49),IF(G50="V",1-SUM(H$8:H49)," ")))))</f>
        <v xml:space="preserve"> </v>
      </c>
      <c r="I50" s="66" t="str">
        <f t="shared" si="18"/>
        <v/>
      </c>
      <c r="J50" s="43" t="str">
        <f>IF(I50="A",$K50,IF(I50="B",$K50-SUM(J$8:J49),IF(I50="C",$K50-SUM(J$8:J49),IF(I50="D",$K50-SUM(J$8:J49),IF(I50="E",1-SUM(J$8:J49)," ")))))</f>
        <v xml:space="preserve"> </v>
      </c>
      <c r="K50" s="1">
        <f>IF(C$4=0,0,(SUM(D$8:D50)/C$4))</f>
        <v>0</v>
      </c>
      <c r="L50" s="9" t="str">
        <f t="shared" si="2"/>
        <v xml:space="preserve"> </v>
      </c>
      <c r="M50" s="2" t="str">
        <f>IF(U50=2,K50,IF(W50=2,K50-SUM(M$8:M49),IF(X50=2,K50-SUM(M$8:M49),IF(X49=2,1-SUM(M$8:M49)," "))))</f>
        <v xml:space="preserve"> </v>
      </c>
      <c r="N50" s="1" t="str">
        <f t="shared" si="3"/>
        <v xml:space="preserve"> </v>
      </c>
      <c r="P50" s="3" t="str">
        <f>IF(O50="Plus",$K50,IF(O50="Basis",$K50-SUM(P$8:P49),IF(O50="Breedte",$K50-SUM(P$8:P49),IF(O49="Breedte",1-SUM(P$8:P49)," "))))</f>
        <v xml:space="preserve"> </v>
      </c>
      <c r="Q50" s="57" t="str">
        <f t="shared" si="20"/>
        <v/>
      </c>
      <c r="R50" s="93">
        <f t="shared" si="19"/>
        <v>192</v>
      </c>
      <c r="S50" s="12">
        <f t="shared" si="4"/>
        <v>48</v>
      </c>
      <c r="T50" s="18">
        <f t="shared" si="5"/>
        <v>0</v>
      </c>
      <c r="U50" s="12">
        <f>IF(C$4=0,0,IF(SUM(U$7:U49)=2,0,IF(Y50=U$6,IF(Y50=Y51,IF((Y49-Y50)&lt;=(Y52-Y51),2,0),IF(Y50=Y49,IF((Y48-Y49)&gt;(Y51-Y50),2,0),2)),0)))</f>
        <v>0</v>
      </c>
      <c r="V50" s="12">
        <f>IF(C$4=0,0,IF(SUM(V$7:V49)=1,0,IF(Z50=V$6,IF(Z50=Z51,IF((Z49-Z50)&lt;=(Z52-Z51),1,0),IF(Z50=Z49,IF((Z48-Z49)&gt;(Z51-Z50),1,0),1)),0)))</f>
        <v>0</v>
      </c>
      <c r="W50" s="12">
        <f>IF(C$4=0,0,IF(SUM(W$7:W49)=2,0,IF(AA50=W$6,IF(AA50=AA51,IF((AA49-AA50)&lt;=(AA52-AA51),2,0),IF(AA50=AA49,IF((AA48-AA49)&gt;(AA51-AA50),2,0),2)),0)))</f>
        <v>0</v>
      </c>
      <c r="X50" s="12">
        <f>IF(C$4=0,0,IF(SUM(X$7:X49)=2,0,IF(AB50=X$6,IF(AB50=AB51,IF((AB49-AB50)&lt;=(AB52-AB51),2,0),IF(AB50=AB49,IF((AB48-AB49)&gt;(AB51-AB50),2,0),2)),0)))</f>
        <v>0</v>
      </c>
      <c r="Y50" s="12">
        <f t="shared" si="6"/>
        <v>1</v>
      </c>
      <c r="Z50" s="12">
        <f t="shared" si="7"/>
        <v>1</v>
      </c>
      <c r="AA50" s="12">
        <f t="shared" si="8"/>
        <v>1</v>
      </c>
      <c r="AB50" s="12">
        <f t="shared" si="9"/>
        <v>1</v>
      </c>
      <c r="AD50" s="12">
        <f t="shared" si="10"/>
        <v>48</v>
      </c>
      <c r="AE50" s="18">
        <f t="shared" si="11"/>
        <v>0</v>
      </c>
      <c r="AF50" s="12">
        <f>IF(S$4=0,0,IF(SUM(AF$7:AF49)=2,0,IF(AJ50=AF$6,IF(AJ50=AJ51,IF((AJ49-AJ50)&lt;=(AJ52-AJ51),2,0),IF(AJ50=AJ49,IF((AJ48-AJ49)&gt;(AJ51-AJ50),2,0),2)),0)))</f>
        <v>0</v>
      </c>
      <c r="AG50" s="12">
        <f>IF(C$4=0,0,IF(SUM(AG$7:AG49)=1,0,IF(AK50=AG$6,IF(AK50=AK51,IF((AK49-AK50)&lt;=(AK52-AK51),1,0),IF(AK50=AK49,IF((AK48-AK49)&gt;(AK51-AK50),1,0),1)),0)))</f>
        <v>0</v>
      </c>
      <c r="AH50" s="12">
        <f>IF(C$4=0,0,IF(SUM(AH$7:AH49)=2,0,IF(AL50=AH$6,IF(AL50=AL51,IF((AL49-AL50)&lt;=(AL52-AL51),2,0),IF(AL50=AL49,IF((AL48-AL49)&gt;(AL51-AL50),2,0),2)),0)))</f>
        <v>0</v>
      </c>
      <c r="AI50" s="12">
        <f>IF(S$4=0,0,IF(SUM(AI$7:AI49)=2,0,IF(AM50=AI$6,IF(AM50=AM51,IF((AM49-AM50)&lt;=(AM52-AM51),2,0),IF(AM50=AM49,IF((AM48-AM49)&gt;(AM51-AM50),2,0),2)),0)))</f>
        <v>0</v>
      </c>
      <c r="AJ50" s="12">
        <f t="shared" si="12"/>
        <v>1</v>
      </c>
      <c r="AK50" s="12">
        <f t="shared" si="13"/>
        <v>1</v>
      </c>
      <c r="AL50" s="12">
        <f t="shared" si="14"/>
        <v>1</v>
      </c>
      <c r="AM50" s="12">
        <f t="shared" si="15"/>
        <v>1</v>
      </c>
    </row>
    <row r="51" spans="1:39" ht="12" customHeight="1" x14ac:dyDescent="0.15">
      <c r="A51" s="5">
        <f t="shared" si="0"/>
        <v>0</v>
      </c>
      <c r="B51" s="5">
        <f t="shared" si="1"/>
        <v>0</v>
      </c>
      <c r="C51" s="14">
        <f t="shared" si="16"/>
        <v>47</v>
      </c>
      <c r="F51" s="258">
        <f>VLOOKUP(C51,Blad1!$A:$I,9,0)</f>
        <v>192</v>
      </c>
      <c r="G51" s="65" t="str">
        <f t="shared" si="17"/>
        <v/>
      </c>
      <c r="H51" s="4" t="str">
        <f>IF(G51="I",$K51,IF(G51="II",$K51-SUM(H$8:H50),IF(G51="III",$K51-SUM(H$8:H50),IF(G51="IV",$K51-SUM(H$8:H50),IF(G51="V",1-SUM(H$8:H50)," ")))))</f>
        <v xml:space="preserve"> </v>
      </c>
      <c r="I51" s="66" t="str">
        <f t="shared" si="18"/>
        <v/>
      </c>
      <c r="J51" s="43" t="str">
        <f>IF(I51="A",$K51,IF(I51="B",$K51-SUM(J$8:J50),IF(I51="C",$K51-SUM(J$8:J50),IF(I51="D",$K51-SUM(J$8:J50),IF(I51="E",1-SUM(J$8:J50)," ")))))</f>
        <v xml:space="preserve"> </v>
      </c>
      <c r="K51" s="1">
        <f>IF(C$4=0,0,(SUM(D$8:D51)/C$4))</f>
        <v>0</v>
      </c>
      <c r="L51" s="9" t="str">
        <f t="shared" si="2"/>
        <v xml:space="preserve"> </v>
      </c>
      <c r="M51" s="2" t="str">
        <f>IF(U51=2,K51,IF(W51=2,K51-SUM(M$8:M50),IF(X51=2,K51-SUM(M$8:M50),IF(X50=2,1-SUM(M$8:M50)," "))))</f>
        <v xml:space="preserve"> </v>
      </c>
      <c r="N51" s="1" t="str">
        <f t="shared" si="3"/>
        <v xml:space="preserve"> </v>
      </c>
      <c r="P51" s="3" t="str">
        <f>IF(O51="Plus",$K51,IF(O51="Basis",$K51-SUM(P$8:P50),IF(O51="Breedte",$K51-SUM(P$8:P50),IF(O50="Breedte",1-SUM(P$8:P50)," "))))</f>
        <v xml:space="preserve"> </v>
      </c>
      <c r="Q51" s="57" t="str">
        <f t="shared" si="20"/>
        <v/>
      </c>
      <c r="R51" s="93">
        <f t="shared" si="19"/>
        <v>192</v>
      </c>
      <c r="S51" s="12">
        <f t="shared" si="4"/>
        <v>47</v>
      </c>
      <c r="T51" s="18">
        <f t="shared" si="5"/>
        <v>0</v>
      </c>
      <c r="U51" s="12">
        <f>IF(C$4=0,0,IF(SUM(U$7:U50)=2,0,IF(Y51=U$6,IF(Y51=Y52,IF((Y50-Y51)&lt;=(Y53-Y52),2,0),IF(Y51=Y50,IF((Y49-Y50)&gt;(Y52-Y51),2,0),2)),0)))</f>
        <v>0</v>
      </c>
      <c r="V51" s="12">
        <f>IF(C$4=0,0,IF(SUM(V$7:V50)=1,0,IF(Z51=V$6,IF(Z51=Z52,IF((Z50-Z51)&lt;=(Z53-Z52),1,0),IF(Z51=Z50,IF((Z49-Z50)&gt;(Z52-Z51),1,0),1)),0)))</f>
        <v>0</v>
      </c>
      <c r="W51" s="12">
        <f>IF(C$4=0,0,IF(SUM(W$7:W50)=2,0,IF(AA51=W$6,IF(AA51=AA52,IF((AA50-AA51)&lt;=(AA53-AA52),2,0),IF(AA51=AA50,IF((AA49-AA50)&gt;(AA52-AA51),2,0),2)),0)))</f>
        <v>0</v>
      </c>
      <c r="X51" s="12">
        <f>IF(C$4=0,0,IF(SUM(X$7:X50)=2,0,IF(AB51=X$6,IF(AB51=AB52,IF((AB50-AB51)&lt;=(AB53-AB52),2,0),IF(AB51=AB50,IF((AB49-AB50)&gt;(AB52-AB51),2,0),2)),0)))</f>
        <v>0</v>
      </c>
      <c r="Y51" s="12">
        <f t="shared" si="6"/>
        <v>1</v>
      </c>
      <c r="Z51" s="12">
        <f t="shared" si="7"/>
        <v>1</v>
      </c>
      <c r="AA51" s="12">
        <f t="shared" si="8"/>
        <v>1</v>
      </c>
      <c r="AB51" s="12">
        <f t="shared" si="9"/>
        <v>1</v>
      </c>
      <c r="AD51" s="12">
        <f t="shared" si="10"/>
        <v>47</v>
      </c>
      <c r="AE51" s="18">
        <f t="shared" si="11"/>
        <v>0</v>
      </c>
      <c r="AF51" s="12">
        <f>IF(S$4=0,0,IF(SUM(AF$7:AF50)=2,0,IF(AJ51=AF$6,IF(AJ51=AJ52,IF((AJ50-AJ51)&lt;=(AJ53-AJ52),2,0),IF(AJ51=AJ50,IF((AJ49-AJ50)&gt;(AJ52-AJ51),2,0),2)),0)))</f>
        <v>0</v>
      </c>
      <c r="AG51" s="12">
        <f>IF(C$4=0,0,IF(SUM(AG$7:AG50)=1,0,IF(AK51=AG$6,IF(AK51=AK52,IF((AK50-AK51)&lt;=(AK53-AK52),1,0),IF(AK51=AK50,IF((AK49-AK50)&gt;(AK52-AK51),1,0),1)),0)))</f>
        <v>0</v>
      </c>
      <c r="AH51" s="12">
        <f>IF(C$4=0,0,IF(SUM(AH$7:AH50)=2,0,IF(AL51=AH$6,IF(AL51=AL52,IF((AL50-AL51)&lt;=(AL53-AL52),2,0),IF(AL51=AL50,IF((AL49-AL50)&gt;(AL52-AL51),2,0),2)),0)))</f>
        <v>0</v>
      </c>
      <c r="AI51" s="12">
        <f>IF(S$4=0,0,IF(SUM(AI$7:AI50)=2,0,IF(AM51=AI$6,IF(AM51=AM52,IF((AM50-AM51)&lt;=(AM53-AM52),2,0),IF(AM51=AM50,IF((AM49-AM50)&gt;(AM52-AM51),2,0),2)),0)))</f>
        <v>0</v>
      </c>
      <c r="AJ51" s="12">
        <f t="shared" si="12"/>
        <v>1</v>
      </c>
      <c r="AK51" s="12">
        <f t="shared" si="13"/>
        <v>1</v>
      </c>
      <c r="AL51" s="12">
        <f t="shared" si="14"/>
        <v>1</v>
      </c>
      <c r="AM51" s="12">
        <f t="shared" si="15"/>
        <v>1</v>
      </c>
    </row>
    <row r="52" spans="1:39" ht="12" customHeight="1" x14ac:dyDescent="0.15">
      <c r="A52" s="5">
        <f t="shared" si="0"/>
        <v>0</v>
      </c>
      <c r="B52" s="5">
        <f t="shared" si="1"/>
        <v>0</v>
      </c>
      <c r="C52" s="14">
        <f t="shared" si="16"/>
        <v>46</v>
      </c>
      <c r="F52" s="258">
        <f>VLOOKUP(C52,Blad1!$A:$I,9,0)</f>
        <v>191</v>
      </c>
      <c r="G52" s="65" t="str">
        <f t="shared" si="17"/>
        <v/>
      </c>
      <c r="H52" s="4" t="str">
        <f>IF(G52="I",$K52,IF(G52="II",$K52-SUM(H$8:H51),IF(G52="III",$K52-SUM(H$8:H51),IF(G52="IV",$K52-SUM(H$8:H51),IF(G52="V",1-SUM(H$8:H51)," ")))))</f>
        <v xml:space="preserve"> </v>
      </c>
      <c r="I52" s="66" t="str">
        <f t="shared" si="18"/>
        <v/>
      </c>
      <c r="J52" s="43" t="str">
        <f>IF(I52="A",$K52,IF(I52="B",$K52-SUM(J$8:J51),IF(I52="C",$K52-SUM(J$8:J51),IF(I52="D",$K52-SUM(J$8:J51),IF(I52="E",1-SUM(J$8:J51)," ")))))</f>
        <v xml:space="preserve"> </v>
      </c>
      <c r="K52" s="1">
        <f>IF(C$4=0,0,(SUM(D$8:D52)/C$4))</f>
        <v>0</v>
      </c>
      <c r="L52" s="9" t="str">
        <f t="shared" si="2"/>
        <v xml:space="preserve"> </v>
      </c>
      <c r="M52" s="2" t="str">
        <f>IF(U52=2,K52,IF(W52=2,K52-SUM(M$8:M51),IF(X52=2,K52-SUM(M$8:M51),IF(X51=2,1-SUM(M$8:M51)," "))))</f>
        <v xml:space="preserve"> </v>
      </c>
      <c r="N52" s="1" t="str">
        <f t="shared" si="3"/>
        <v xml:space="preserve"> </v>
      </c>
      <c r="P52" s="3" t="str">
        <f>IF(O52="Plus",$K52,IF(O52="Basis",$K52-SUM(P$8:P51),IF(O52="Breedte",$K52-SUM(P$8:P51),IF(O51="Breedte",1-SUM(P$8:P51)," "))))</f>
        <v xml:space="preserve"> </v>
      </c>
      <c r="Q52" s="57" t="str">
        <f t="shared" si="20"/>
        <v/>
      </c>
      <c r="R52" s="93">
        <f t="shared" si="19"/>
        <v>191</v>
      </c>
      <c r="S52" s="12">
        <f t="shared" si="4"/>
        <v>46</v>
      </c>
      <c r="T52" s="18">
        <f t="shared" si="5"/>
        <v>0</v>
      </c>
      <c r="U52" s="12">
        <f>IF(C$4=0,0,IF(SUM(U$7:U51)=2,0,IF(Y52=U$6,IF(Y52=Y53,IF((Y51-Y52)&lt;=(Y54-Y53),2,0),IF(Y52=Y51,IF((Y50-Y51)&gt;(Y53-Y52),2,0),2)),0)))</f>
        <v>0</v>
      </c>
      <c r="V52" s="12">
        <f>IF(C$4=0,0,IF(SUM(V$7:V51)=1,0,IF(Z52=V$6,IF(Z52=Z53,IF((Z51-Z52)&lt;=(Z54-Z53),1,0),IF(Z52=Z51,IF((Z50-Z51)&gt;(Z53-Z52),1,0),1)),0)))</f>
        <v>0</v>
      </c>
      <c r="W52" s="12">
        <f>IF(C$4=0,0,IF(SUM(W$7:W51)=2,0,IF(AA52=W$6,IF(AA52=AA53,IF((AA51-AA52)&lt;=(AA54-AA53),2,0),IF(AA52=AA51,IF((AA50-AA51)&gt;(AA53-AA52),2,0),2)),0)))</f>
        <v>0</v>
      </c>
      <c r="X52" s="12">
        <f>IF(C$4=0,0,IF(SUM(X$7:X51)=2,0,IF(AB52=X$6,IF(AB52=AB53,IF((AB51-AB52)&lt;=(AB54-AB53),2,0),IF(AB52=AB51,IF((AB50-AB51)&gt;(AB53-AB52),2,0),2)),0)))</f>
        <v>0</v>
      </c>
      <c r="Y52" s="12">
        <f t="shared" si="6"/>
        <v>1</v>
      </c>
      <c r="Z52" s="12">
        <f t="shared" si="7"/>
        <v>1</v>
      </c>
      <c r="AA52" s="12">
        <f t="shared" si="8"/>
        <v>1</v>
      </c>
      <c r="AB52" s="12">
        <f t="shared" si="9"/>
        <v>1</v>
      </c>
      <c r="AD52" s="12">
        <f t="shared" si="10"/>
        <v>46</v>
      </c>
      <c r="AE52" s="18">
        <f t="shared" si="11"/>
        <v>0</v>
      </c>
      <c r="AF52" s="12">
        <f>IF(S$4=0,0,IF(SUM(AF$7:AF51)=2,0,IF(AJ52=AF$6,IF(AJ52=AJ53,IF((AJ51-AJ52)&lt;=(AJ54-AJ53),2,0),IF(AJ52=AJ51,IF((AJ50-AJ51)&gt;(AJ53-AJ52),2,0),2)),0)))</f>
        <v>0</v>
      </c>
      <c r="AG52" s="12">
        <f>IF(C$4=0,0,IF(SUM(AG$7:AG51)=1,0,IF(AK52=AG$6,IF(AK52=AK53,IF((AK51-AK52)&lt;=(AK54-AK53),1,0),IF(AK52=AK51,IF((AK50-AK51)&gt;(AK53-AK52),1,0),1)),0)))</f>
        <v>0</v>
      </c>
      <c r="AH52" s="12">
        <f>IF(C$4=0,0,IF(SUM(AH$7:AH51)=2,0,IF(AL52=AH$6,IF(AL52=AL53,IF((AL51-AL52)&lt;=(AL54-AL53),2,0),IF(AL52=AL51,IF((AL50-AL51)&gt;(AL53-AL52),2,0),2)),0)))</f>
        <v>0</v>
      </c>
      <c r="AI52" s="12">
        <f>IF(S$4=0,0,IF(SUM(AI$7:AI51)=2,0,IF(AM52=AI$6,IF(AM52=AM53,IF((AM51-AM52)&lt;=(AM54-AM53),2,0),IF(AM52=AM51,IF((AM50-AM51)&gt;(AM53-AM52),2,0),2)),0)))</f>
        <v>0</v>
      </c>
      <c r="AJ52" s="12">
        <f t="shared" si="12"/>
        <v>1</v>
      </c>
      <c r="AK52" s="12">
        <f t="shared" si="13"/>
        <v>1</v>
      </c>
      <c r="AL52" s="12">
        <f t="shared" si="14"/>
        <v>1</v>
      </c>
      <c r="AM52" s="12">
        <f t="shared" si="15"/>
        <v>1</v>
      </c>
    </row>
    <row r="53" spans="1:39" ht="12" customHeight="1" x14ac:dyDescent="0.15">
      <c r="A53" s="5">
        <f t="shared" si="0"/>
        <v>0</v>
      </c>
      <c r="B53" s="5">
        <f t="shared" si="1"/>
        <v>0</v>
      </c>
      <c r="C53" s="14">
        <f t="shared" si="16"/>
        <v>45</v>
      </c>
      <c r="F53" s="258">
        <f>VLOOKUP(C53,Blad1!$A:$I,9,0)</f>
        <v>190</v>
      </c>
      <c r="G53" s="65" t="str">
        <f t="shared" si="17"/>
        <v/>
      </c>
      <c r="H53" s="4" t="str">
        <f>IF(G53="I",$K53,IF(G53="II",$K53-SUM(H$8:H52),IF(G53="III",$K53-SUM(H$8:H52),IF(G53="IV",$K53-SUM(H$8:H52),IF(G53="V",1-SUM(H$8:H52)," ")))))</f>
        <v xml:space="preserve"> </v>
      </c>
      <c r="I53" s="66" t="str">
        <f t="shared" si="18"/>
        <v/>
      </c>
      <c r="J53" s="43" t="str">
        <f>IF(I53="A",$K53,IF(I53="B",$K53-SUM(J$8:J52),IF(I53="C",$K53-SUM(J$8:J52),IF(I53="D",$K53-SUM(J$8:J52),IF(I53="E",1-SUM(J$8:J52)," ")))))</f>
        <v xml:space="preserve"> </v>
      </c>
      <c r="K53" s="1">
        <f>IF(C$4=0,0,(SUM(D$8:D53)/C$4))</f>
        <v>0</v>
      </c>
      <c r="L53" s="9" t="str">
        <f t="shared" si="2"/>
        <v xml:space="preserve"> </v>
      </c>
      <c r="M53" s="2" t="str">
        <f>IF(U53=2,K53,IF(W53=2,K53-SUM(M$8:M52),IF(X53=2,K53-SUM(M$8:M52),IF(X52=2,1-SUM(M$8:M52)," "))))</f>
        <v xml:space="preserve"> </v>
      </c>
      <c r="N53" s="1" t="str">
        <f t="shared" si="3"/>
        <v xml:space="preserve"> </v>
      </c>
      <c r="P53" s="3" t="str">
        <f>IF(O53="Plus",$K53,IF(O53="Basis",$K53-SUM(P$8:P52),IF(O53="Breedte",$K53-SUM(P$8:P52),IF(O52="Breedte",1-SUM(P$8:P52)," "))))</f>
        <v xml:space="preserve"> </v>
      </c>
      <c r="Q53" s="57" t="str">
        <f t="shared" si="20"/>
        <v/>
      </c>
      <c r="R53" s="93">
        <f t="shared" si="19"/>
        <v>190</v>
      </c>
      <c r="S53" s="12">
        <f t="shared" si="4"/>
        <v>45</v>
      </c>
      <c r="T53" s="18">
        <f t="shared" si="5"/>
        <v>0</v>
      </c>
      <c r="U53" s="12">
        <f>IF(C$4=0,0,IF(SUM(U$7:U52)=2,0,IF(Y53=U$6,IF(Y53=Y54,IF((Y52-Y53)&lt;=(Y55-Y54),2,0),IF(Y53=Y52,IF((Y51-Y52)&gt;(Y54-Y53),2,0),2)),0)))</f>
        <v>0</v>
      </c>
      <c r="V53" s="12">
        <f>IF(C$4=0,0,IF(SUM(V$7:V52)=1,0,IF(Z53=V$6,IF(Z53=Z54,IF((Z52-Z53)&lt;=(Z55-Z54),1,0),IF(Z53=Z52,IF((Z51-Z52)&gt;(Z54-Z53),1,0),1)),0)))</f>
        <v>0</v>
      </c>
      <c r="W53" s="12">
        <f>IF(C$4=0,0,IF(SUM(W$7:W52)=2,0,IF(AA53=W$6,IF(AA53=AA54,IF((AA52-AA53)&lt;=(AA55-AA54),2,0),IF(AA53=AA52,IF((AA51-AA52)&gt;(AA54-AA53),2,0),2)),0)))</f>
        <v>0</v>
      </c>
      <c r="X53" s="12">
        <f>IF(C$4=0,0,IF(SUM(X$7:X52)=2,0,IF(AB53=X$6,IF(AB53=AB54,IF((AB52-AB53)&lt;=(AB55-AB54),2,0),IF(AB53=AB52,IF((AB51-AB52)&gt;(AB54-AB53),2,0),2)),0)))</f>
        <v>0</v>
      </c>
      <c r="Y53" s="12">
        <f t="shared" si="6"/>
        <v>1</v>
      </c>
      <c r="Z53" s="12">
        <f t="shared" si="7"/>
        <v>1</v>
      </c>
      <c r="AA53" s="12">
        <f t="shared" si="8"/>
        <v>1</v>
      </c>
      <c r="AB53" s="12">
        <f t="shared" si="9"/>
        <v>1</v>
      </c>
      <c r="AD53" s="12">
        <f t="shared" si="10"/>
        <v>45</v>
      </c>
      <c r="AE53" s="18">
        <f t="shared" si="11"/>
        <v>0</v>
      </c>
      <c r="AF53" s="12">
        <f>IF(S$4=0,0,IF(SUM(AF$7:AF52)=2,0,IF(AJ53=AF$6,IF(AJ53=AJ54,IF((AJ52-AJ53)&lt;=(AJ55-AJ54),2,0),IF(AJ53=AJ52,IF((AJ51-AJ52)&gt;(AJ54-AJ53),2,0),2)),0)))</f>
        <v>0</v>
      </c>
      <c r="AG53" s="12">
        <f>IF(C$4=0,0,IF(SUM(AG$7:AG52)=1,0,IF(AK53=AG$6,IF(AK53=AK54,IF((AK52-AK53)&lt;=(AK55-AK54),1,0),IF(AK53=AK52,IF((AK51-AK52)&gt;(AK54-AK53),1,0),1)),0)))</f>
        <v>0</v>
      </c>
      <c r="AH53" s="12">
        <f>IF(C$4=0,0,IF(SUM(AH$7:AH52)=2,0,IF(AL53=AH$6,IF(AL53=AL54,IF((AL52-AL53)&lt;=(AL55-AL54),2,0),IF(AL53=AL52,IF((AL51-AL52)&gt;(AL54-AL53),2,0),2)),0)))</f>
        <v>0</v>
      </c>
      <c r="AI53" s="12">
        <f>IF(S$4=0,0,IF(SUM(AI$7:AI52)=2,0,IF(AM53=AI$6,IF(AM53=AM54,IF((AM52-AM53)&lt;=(AM55-AM54),2,0),IF(AM53=AM52,IF((AM51-AM52)&gt;(AM54-AM53),2,0),2)),0)))</f>
        <v>0</v>
      </c>
      <c r="AJ53" s="12">
        <f t="shared" si="12"/>
        <v>1</v>
      </c>
      <c r="AK53" s="12">
        <f t="shared" si="13"/>
        <v>1</v>
      </c>
      <c r="AL53" s="12">
        <f t="shared" si="14"/>
        <v>1</v>
      </c>
      <c r="AM53" s="12">
        <f t="shared" si="15"/>
        <v>1</v>
      </c>
    </row>
    <row r="54" spans="1:39" ht="12" customHeight="1" x14ac:dyDescent="0.15">
      <c r="A54" s="5">
        <f t="shared" si="0"/>
        <v>25</v>
      </c>
      <c r="B54" s="5">
        <f t="shared" si="1"/>
        <v>0</v>
      </c>
      <c r="C54" s="14">
        <f t="shared" si="16"/>
        <v>44</v>
      </c>
      <c r="F54" s="258">
        <f>VLOOKUP(C54,Blad1!$A:$I,9,0)</f>
        <v>189</v>
      </c>
      <c r="G54" s="65" t="str">
        <f t="shared" si="17"/>
        <v/>
      </c>
      <c r="H54" s="4" t="str">
        <f>IF(G54="I",$K54,IF(G54="II",$K54-SUM(H$8:H53),IF(G54="III",$K54-SUM(H$8:H53),IF(G54="IV",$K54-SUM(H$8:H53),IF(G54="V",1-SUM(H$8:H53)," ")))))</f>
        <v xml:space="preserve"> </v>
      </c>
      <c r="I54" s="66" t="str">
        <f t="shared" si="18"/>
        <v>C</v>
      </c>
      <c r="J54" s="43">
        <f>IF(I54="A",$K54,IF(I54="B",$K54-SUM(J$8:J53),IF(I54="C",$K54-SUM(J$8:J53),IF(I54="D",$K54-SUM(J$8:J53),IF(I54="E",1-SUM(J$8:J53)," ")))))</f>
        <v>0</v>
      </c>
      <c r="K54" s="1">
        <f>IF(C$4=0,0,(SUM(D$8:D54)/C$4))</f>
        <v>0</v>
      </c>
      <c r="L54" s="9" t="str">
        <f t="shared" si="2"/>
        <v xml:space="preserve"> </v>
      </c>
      <c r="M54" s="2" t="str">
        <f>IF(U54=2,K54,IF(W54=2,K54-SUM(M$8:M53),IF(X54=2,K54-SUM(M$8:M53),IF(X53=2,1-SUM(M$8:M53)," "))))</f>
        <v xml:space="preserve"> </v>
      </c>
      <c r="N54" s="1" t="str">
        <f t="shared" si="3"/>
        <v xml:space="preserve"> </v>
      </c>
      <c r="P54" s="3" t="str">
        <f>IF(O54="Plus",$K54,IF(O54="Basis",$K54-SUM(P$8:P53),IF(O54="Breedte",$K54-SUM(P$8:P53),IF(O53="Breedte",1-SUM(P$8:P53)," "))))</f>
        <v xml:space="preserve"> </v>
      </c>
      <c r="Q54" s="57" t="str">
        <f t="shared" si="20"/>
        <v/>
      </c>
      <c r="R54" s="93">
        <f t="shared" si="19"/>
        <v>189</v>
      </c>
      <c r="S54" s="12">
        <f t="shared" si="4"/>
        <v>44</v>
      </c>
      <c r="T54" s="18">
        <f t="shared" si="5"/>
        <v>0</v>
      </c>
      <c r="U54" s="12">
        <f>IF(C$4=0,0,IF(SUM(U$7:U53)=2,0,IF(Y54=U$6,IF(Y54=Y55,IF((Y53-Y54)&lt;=(Y56-Y55),2,0),IF(Y54=Y53,IF((Y52-Y53)&gt;(Y55-Y54),2,0),2)),0)))</f>
        <v>0</v>
      </c>
      <c r="V54" s="12">
        <f>IF(C$4=0,0,IF(SUM(V$7:V53)=1,0,IF(Z54=V$6,IF(Z54=Z55,IF((Z53-Z54)&lt;=(Z56-Z55),1,0),IF(Z54=Z53,IF((Z52-Z53)&gt;(Z55-Z54),1,0),1)),0)))</f>
        <v>0</v>
      </c>
      <c r="W54" s="12">
        <f>IF(C$4=0,0,IF(SUM(W$7:W53)=2,0,IF(AA54=W$6,IF(AA54=AA55,IF((AA53-AA54)&lt;=(AA56-AA55),2,0),IF(AA54=AA53,IF((AA52-AA53)&gt;(AA55-AA54),2,0),2)),0)))</f>
        <v>0</v>
      </c>
      <c r="X54" s="12">
        <f>IF(C$4=0,0,IF(SUM(X$7:X53)=2,0,IF(AB54=X$6,IF(AB54=AB55,IF((AB53-AB54)&lt;=(AB56-AB55),2,0),IF(AB54=AB53,IF((AB52-AB53)&gt;(AB55-AB54),2,0),2)),0)))</f>
        <v>0</v>
      </c>
      <c r="Y54" s="12">
        <f t="shared" si="6"/>
        <v>1</v>
      </c>
      <c r="Z54" s="12">
        <f t="shared" si="7"/>
        <v>1</v>
      </c>
      <c r="AA54" s="12">
        <f t="shared" si="8"/>
        <v>1</v>
      </c>
      <c r="AB54" s="12">
        <f t="shared" si="9"/>
        <v>1</v>
      </c>
      <c r="AD54" s="12">
        <f t="shared" si="10"/>
        <v>44</v>
      </c>
      <c r="AE54" s="18">
        <f t="shared" si="11"/>
        <v>0</v>
      </c>
      <c r="AF54" s="12">
        <f>IF(S$4=0,0,IF(SUM(AF$7:AF53)=2,0,IF(AJ54=AF$6,IF(AJ54=AJ55,IF((AJ53-AJ54)&lt;=(AJ56-AJ55),2,0),IF(AJ54=AJ53,IF((AJ52-AJ53)&gt;(AJ55-AJ54),2,0),2)),0)))</f>
        <v>0</v>
      </c>
      <c r="AG54" s="12">
        <f>IF(C$4=0,0,IF(SUM(AG$7:AG53)=1,0,IF(AK54=AG$6,IF(AK54=AK55,IF((AK53-AK54)&lt;=(AK56-AK55),1,0),IF(AK54=AK53,IF((AK52-AK53)&gt;(AK55-AK54),1,0),1)),0)))</f>
        <v>0</v>
      </c>
      <c r="AH54" s="12">
        <f>IF(C$4=0,0,IF(SUM(AH$7:AH53)=2,0,IF(AL54=AH$6,IF(AL54=AL55,IF((AL53-AL54)&lt;=(AL56-AL55),2,0),IF(AL54=AL53,IF((AL52-AL53)&gt;(AL55-AL54),2,0),2)),0)))</f>
        <v>0</v>
      </c>
      <c r="AI54" s="12">
        <f>IF(S$4=0,0,IF(SUM(AI$7:AI53)=2,0,IF(AM54=AI$6,IF(AM54=AM55,IF((AM53-AM54)&lt;=(AM56-AM55),2,0),IF(AM54=AM53,IF((AM52-AM53)&gt;(AM55-AM54),2,0),2)),0)))</f>
        <v>0</v>
      </c>
      <c r="AJ54" s="12">
        <f t="shared" si="12"/>
        <v>1</v>
      </c>
      <c r="AK54" s="12">
        <f t="shared" si="13"/>
        <v>1</v>
      </c>
      <c r="AL54" s="12">
        <f t="shared" si="14"/>
        <v>1</v>
      </c>
      <c r="AM54" s="12">
        <f t="shared" si="15"/>
        <v>1</v>
      </c>
    </row>
    <row r="55" spans="1:39" ht="12" customHeight="1" x14ac:dyDescent="0.15">
      <c r="A55" s="5">
        <f t="shared" si="0"/>
        <v>0</v>
      </c>
      <c r="B55" s="5">
        <f t="shared" si="1"/>
        <v>0</v>
      </c>
      <c r="C55" s="14">
        <f t="shared" si="16"/>
        <v>43</v>
      </c>
      <c r="F55" s="258">
        <f>VLOOKUP(C55,Blad1!$A:$I,9,0)</f>
        <v>188</v>
      </c>
      <c r="G55" s="65" t="str">
        <f t="shared" si="17"/>
        <v/>
      </c>
      <c r="H55" s="4" t="str">
        <f>IF(G55="I",$K55,IF(G55="II",$K55-SUM(H$8:H54),IF(G55="III",$K55-SUM(H$8:H54),IF(G55="IV",$K55-SUM(H$8:H54),IF(G55="V",1-SUM(H$8:H54)," ")))))</f>
        <v xml:space="preserve"> </v>
      </c>
      <c r="I55" s="66" t="str">
        <f t="shared" si="18"/>
        <v/>
      </c>
      <c r="J55" s="43" t="str">
        <f>IF(I55="A",$K55,IF(I55="B",$K55-SUM(J$8:J54),IF(I55="C",$K55-SUM(J$8:J54),IF(I55="D",$K55-SUM(J$8:J54),IF(I55="E",1-SUM(J$8:J54)," ")))))</f>
        <v xml:space="preserve"> </v>
      </c>
      <c r="K55" s="1">
        <f>IF(C$4=0,0,(SUM(D$8:D55)/C$4))</f>
        <v>0</v>
      </c>
      <c r="L55" s="9" t="str">
        <f t="shared" si="2"/>
        <v xml:space="preserve"> </v>
      </c>
      <c r="M55" s="2" t="str">
        <f>IF(U55=2,K55,IF(W55=2,K55-SUM(M$8:M54),IF(X55=2,K55-SUM(M$8:M54),IF(X54=2,1-SUM(M$8:M54)," "))))</f>
        <v xml:space="preserve"> </v>
      </c>
      <c r="N55" s="1" t="str">
        <f t="shared" si="3"/>
        <v xml:space="preserve"> </v>
      </c>
      <c r="P55" s="3" t="str">
        <f>IF(O55="Plus",$K55,IF(O55="Basis",$K55-SUM(P$8:P54),IF(O55="Breedte",$K55-SUM(P$8:P54),IF(O54="Breedte",1-SUM(P$8:P54)," "))))</f>
        <v xml:space="preserve"> </v>
      </c>
      <c r="Q55" s="57" t="str">
        <f t="shared" si="20"/>
        <v/>
      </c>
      <c r="R55" s="93">
        <f t="shared" si="19"/>
        <v>188</v>
      </c>
      <c r="S55" s="12">
        <f t="shared" si="4"/>
        <v>43</v>
      </c>
      <c r="T55" s="18">
        <f t="shared" si="5"/>
        <v>0</v>
      </c>
      <c r="U55" s="12">
        <f>IF(C$4=0,0,IF(SUM(U$7:U54)=2,0,IF(Y55=U$6,IF(Y55=Y56,IF((Y54-Y55)&lt;=(Y57-Y56),2,0),IF(Y55=Y54,IF((Y53-Y54)&gt;(Y56-Y55),2,0),2)),0)))</f>
        <v>0</v>
      </c>
      <c r="V55" s="12">
        <f>IF(C$4=0,0,IF(SUM(V$7:V54)=1,0,IF(Z55=V$6,IF(Z55=Z56,IF((Z54-Z55)&lt;=(Z57-Z56),1,0),IF(Z55=Z54,IF((Z53-Z54)&gt;(Z56-Z55),1,0),1)),0)))</f>
        <v>0</v>
      </c>
      <c r="W55" s="12">
        <f>IF(C$4=0,0,IF(SUM(W$7:W54)=2,0,IF(AA55=W$6,IF(AA55=AA56,IF((AA54-AA55)&lt;=(AA57-AA56),2,0),IF(AA55=AA54,IF((AA53-AA54)&gt;(AA56-AA55),2,0),2)),0)))</f>
        <v>0</v>
      </c>
      <c r="X55" s="12">
        <f>IF(C$4=0,0,IF(SUM(X$7:X54)=2,0,IF(AB55=X$6,IF(AB55=AB56,IF((AB54-AB55)&lt;=(AB57-AB56),2,0),IF(AB55=AB54,IF((AB53-AB54)&gt;(AB56-AB55),2,0),2)),0)))</f>
        <v>0</v>
      </c>
      <c r="Y55" s="12">
        <f t="shared" si="6"/>
        <v>1</v>
      </c>
      <c r="Z55" s="12">
        <f t="shared" si="7"/>
        <v>1</v>
      </c>
      <c r="AA55" s="12">
        <f t="shared" si="8"/>
        <v>1</v>
      </c>
      <c r="AB55" s="12">
        <f t="shared" si="9"/>
        <v>1</v>
      </c>
      <c r="AD55" s="12">
        <f t="shared" si="10"/>
        <v>43</v>
      </c>
      <c r="AE55" s="18">
        <f t="shared" si="11"/>
        <v>0</v>
      </c>
      <c r="AF55" s="12">
        <f>IF(S$4=0,0,IF(SUM(AF$7:AF54)=2,0,IF(AJ55=AF$6,IF(AJ55=AJ56,IF((AJ54-AJ55)&lt;=(AJ57-AJ56),2,0),IF(AJ55=AJ54,IF((AJ53-AJ54)&gt;(AJ56-AJ55),2,0),2)),0)))</f>
        <v>0</v>
      </c>
      <c r="AG55" s="12">
        <f>IF(C$4=0,0,IF(SUM(AG$7:AG54)=1,0,IF(AK55=AG$6,IF(AK55=AK56,IF((AK54-AK55)&lt;=(AK57-AK56),1,0),IF(AK55=AK54,IF((AK53-AK54)&gt;(AK56-AK55),1,0),1)),0)))</f>
        <v>0</v>
      </c>
      <c r="AH55" s="12">
        <f>IF(C$4=0,0,IF(SUM(AH$7:AH54)=2,0,IF(AL55=AH$6,IF(AL55=AL56,IF((AL54-AL55)&lt;=(AL57-AL56),2,0),IF(AL55=AL54,IF((AL53-AL54)&gt;(AL56-AL55),2,0),2)),0)))</f>
        <v>0</v>
      </c>
      <c r="AI55" s="12">
        <f>IF(S$4=0,0,IF(SUM(AI$7:AI54)=2,0,IF(AM55=AI$6,IF(AM55=AM56,IF((AM54-AM55)&lt;=(AM57-AM56),2,0),IF(AM55=AM54,IF((AM53-AM54)&gt;(AM56-AM55),2,0),2)),0)))</f>
        <v>0</v>
      </c>
      <c r="AJ55" s="12">
        <f t="shared" si="12"/>
        <v>1</v>
      </c>
      <c r="AK55" s="12">
        <f t="shared" si="13"/>
        <v>1</v>
      </c>
      <c r="AL55" s="12">
        <f t="shared" si="14"/>
        <v>1</v>
      </c>
      <c r="AM55" s="12">
        <f t="shared" si="15"/>
        <v>1</v>
      </c>
    </row>
    <row r="56" spans="1:39" ht="12" customHeight="1" x14ac:dyDescent="0.15">
      <c r="A56" s="5">
        <f t="shared" si="0"/>
        <v>0</v>
      </c>
      <c r="B56" s="5">
        <f t="shared" si="1"/>
        <v>20</v>
      </c>
      <c r="C56" s="14">
        <f t="shared" si="16"/>
        <v>42</v>
      </c>
      <c r="F56" s="258">
        <f>VLOOKUP(C56,Blad1!$A:$I,9,0)</f>
        <v>187</v>
      </c>
      <c r="G56" s="65" t="str">
        <f t="shared" si="17"/>
        <v>IV</v>
      </c>
      <c r="H56" s="4">
        <f>IF(G56="I",$K56,IF(G56="II",$K56-SUM(H$8:H55),IF(G56="III",$K56-SUM(H$8:H55),IF(G56="IV",$K56-SUM(H$8:H55),IF(G56="V",1-SUM(H$8:H55)," ")))))</f>
        <v>0</v>
      </c>
      <c r="I56" s="66" t="str">
        <f t="shared" si="18"/>
        <v/>
      </c>
      <c r="J56" s="43" t="str">
        <f>IF(I56="A",$K56,IF(I56="B",$K56-SUM(J$8:J55),IF(I56="C",$K56-SUM(J$8:J55),IF(I56="D",$K56-SUM(J$8:J55),IF(I56="E",1-SUM(J$8:J55)," ")))))</f>
        <v xml:space="preserve"> </v>
      </c>
      <c r="K56" s="1">
        <f>IF(C$4=0,0,(SUM(D$8:D56)/C$4))</f>
        <v>0</v>
      </c>
      <c r="L56" s="9" t="str">
        <f t="shared" si="2"/>
        <v xml:space="preserve"> </v>
      </c>
      <c r="M56" s="2" t="str">
        <f>IF(U56=2,K56,IF(W56=2,K56-SUM(M$8:M55),IF(X56=2,K56-SUM(M$8:M55),IF(X55=2,1-SUM(M$8:M55)," "))))</f>
        <v xml:space="preserve"> </v>
      </c>
      <c r="N56" s="1" t="str">
        <f t="shared" si="3"/>
        <v xml:space="preserve"> </v>
      </c>
      <c r="P56" s="3" t="str">
        <f>IF(O56="Plus",$K56,IF(O56="Basis",$K56-SUM(P$8:P55),IF(O56="Breedte",$K56-SUM(P$8:P55),IF(O55="Breedte",1-SUM(P$8:P55)," "))))</f>
        <v xml:space="preserve"> </v>
      </c>
      <c r="Q56" s="57" t="str">
        <f t="shared" si="20"/>
        <v/>
      </c>
      <c r="R56" s="93">
        <f t="shared" si="19"/>
        <v>187</v>
      </c>
      <c r="S56" s="12">
        <f t="shared" si="4"/>
        <v>42</v>
      </c>
      <c r="T56" s="18">
        <f t="shared" si="5"/>
        <v>0</v>
      </c>
      <c r="U56" s="12">
        <f>IF(C$4=0,0,IF(SUM(U$7:U55)=2,0,IF(Y56=U$6,IF(Y56=Y57,IF((Y55-Y56)&lt;=(Y58-Y57),2,0),IF(Y56=Y55,IF((Y54-Y55)&gt;(Y57-Y56),2,0),2)),0)))</f>
        <v>0</v>
      </c>
      <c r="V56" s="12">
        <f>IF(C$4=0,0,IF(SUM(V$7:V55)=1,0,IF(Z56=V$6,IF(Z56=Z57,IF((Z55-Z56)&lt;=(Z58-Z57),1,0),IF(Z56=Z55,IF((Z54-Z55)&gt;(Z57-Z56),1,0),1)),0)))</f>
        <v>0</v>
      </c>
      <c r="W56" s="12">
        <f>IF(C$4=0,0,IF(SUM(W$7:W55)=2,0,IF(AA56=W$6,IF(AA56=AA57,IF((AA55-AA56)&lt;=(AA58-AA57),2,0),IF(AA56=AA55,IF((AA54-AA55)&gt;(AA57-AA56),2,0),2)),0)))</f>
        <v>0</v>
      </c>
      <c r="X56" s="12">
        <f>IF(C$4=0,0,IF(SUM(X$7:X55)=2,0,IF(AB56=X$6,IF(AB56=AB57,IF((AB55-AB56)&lt;=(AB58-AB57),2,0),IF(AB56=AB55,IF((AB54-AB55)&gt;(AB57-AB56),2,0),2)),0)))</f>
        <v>0</v>
      </c>
      <c r="Y56" s="12">
        <f t="shared" si="6"/>
        <v>1</v>
      </c>
      <c r="Z56" s="12">
        <f t="shared" si="7"/>
        <v>1</v>
      </c>
      <c r="AA56" s="12">
        <f t="shared" si="8"/>
        <v>1</v>
      </c>
      <c r="AB56" s="12">
        <f t="shared" si="9"/>
        <v>1</v>
      </c>
      <c r="AD56" s="12">
        <f t="shared" si="10"/>
        <v>42</v>
      </c>
      <c r="AE56" s="18">
        <f t="shared" si="11"/>
        <v>0</v>
      </c>
      <c r="AF56" s="12">
        <f>IF(S$4=0,0,IF(SUM(AF$7:AF55)=2,0,IF(AJ56=AF$6,IF(AJ56=AJ57,IF((AJ55-AJ56)&lt;=(AJ58-AJ57),2,0),IF(AJ56=AJ55,IF((AJ54-AJ55)&gt;(AJ57-AJ56),2,0),2)),0)))</f>
        <v>0</v>
      </c>
      <c r="AG56" s="12">
        <f>IF(C$4=0,0,IF(SUM(AG$7:AG55)=1,0,IF(AK56=AG$6,IF(AK56=AK57,IF((AK55-AK56)&lt;=(AK58-AK57),1,0),IF(AK56=AK55,IF((AK54-AK55)&gt;(AK57-AK56),1,0),1)),0)))</f>
        <v>0</v>
      </c>
      <c r="AH56" s="12">
        <f>IF(C$4=0,0,IF(SUM(AH$7:AH55)=2,0,IF(AL56=AH$6,IF(AL56=AL57,IF((AL55-AL56)&lt;=(AL58-AL57),2,0),IF(AL56=AL55,IF((AL54-AL55)&gt;(AL57-AL56),2,0),2)),0)))</f>
        <v>0</v>
      </c>
      <c r="AI56" s="12">
        <f>IF(S$4=0,0,IF(SUM(AI$7:AI55)=2,0,IF(AM56=AI$6,IF(AM56=AM57,IF((AM55-AM56)&lt;=(AM58-AM57),2,0),IF(AM56=AM55,IF((AM54-AM55)&gt;(AM57-AM56),2,0),2)),0)))</f>
        <v>0</v>
      </c>
      <c r="AJ56" s="12">
        <f t="shared" si="12"/>
        <v>1</v>
      </c>
      <c r="AK56" s="12">
        <f t="shared" si="13"/>
        <v>1</v>
      </c>
      <c r="AL56" s="12">
        <f t="shared" si="14"/>
        <v>1</v>
      </c>
      <c r="AM56" s="12">
        <f t="shared" si="15"/>
        <v>1</v>
      </c>
    </row>
    <row r="57" spans="1:39" ht="12" customHeight="1" x14ac:dyDescent="0.15">
      <c r="A57" s="5">
        <f t="shared" si="0"/>
        <v>0</v>
      </c>
      <c r="B57" s="5">
        <f t="shared" si="1"/>
        <v>0</v>
      </c>
      <c r="C57" s="14">
        <f t="shared" si="16"/>
        <v>41</v>
      </c>
      <c r="F57" s="258">
        <f>VLOOKUP(C57,Blad1!$A:$I,9,0)</f>
        <v>186</v>
      </c>
      <c r="G57" s="65" t="str">
        <f t="shared" si="17"/>
        <v/>
      </c>
      <c r="H57" s="4" t="str">
        <f>IF(G57="I",$K57,IF(G57="II",$K57-SUM(H$8:H56),IF(G57="III",$K57-SUM(H$8:H56),IF(G57="IV",$K57-SUM(H$8:H56),IF(G57="V",1-SUM(H$8:H56)," ")))))</f>
        <v xml:space="preserve"> </v>
      </c>
      <c r="I57" s="66" t="str">
        <f t="shared" si="18"/>
        <v/>
      </c>
      <c r="J57" s="43" t="str">
        <f>IF(I57="A",$K57,IF(I57="B",$K57-SUM(J$8:J56),IF(I57="C",$K57-SUM(J$8:J56),IF(I57="D",$K57-SUM(J$8:J56),IF(I57="E",1-SUM(J$8:J56)," ")))))</f>
        <v xml:space="preserve"> </v>
      </c>
      <c r="K57" s="1">
        <f>IF(C$4=0,0,(SUM(D$8:D57)/C$4))</f>
        <v>0</v>
      </c>
      <c r="L57" s="9" t="str">
        <f t="shared" si="2"/>
        <v xml:space="preserve"> </v>
      </c>
      <c r="M57" s="2" t="str">
        <f>IF(U57=2,K57,IF(W57=2,K57-SUM(M$8:M56),IF(X57=2,K57-SUM(M$8:M56),IF(X56=2,1-SUM(M$8:M56)," "))))</f>
        <v xml:space="preserve"> </v>
      </c>
      <c r="N57" s="1" t="str">
        <f t="shared" si="3"/>
        <v xml:space="preserve"> </v>
      </c>
      <c r="P57" s="3" t="str">
        <f>IF(O57="Plus",$K57,IF(O57="Basis",$K57-SUM(P$8:P56),IF(O57="Breedte",$K57-SUM(P$8:P56),IF(O56="Breedte",1-SUM(P$8:P56)," "))))</f>
        <v xml:space="preserve"> </v>
      </c>
      <c r="Q57" s="57" t="str">
        <f t="shared" si="20"/>
        <v/>
      </c>
      <c r="R57" s="93">
        <f t="shared" si="19"/>
        <v>186</v>
      </c>
      <c r="S57" s="12">
        <f t="shared" si="4"/>
        <v>41</v>
      </c>
      <c r="T57" s="18">
        <f t="shared" si="5"/>
        <v>0</v>
      </c>
      <c r="U57" s="12">
        <f>IF(C$4=0,0,IF(SUM(U$7:U56)=2,0,IF(Y57=U$6,IF(Y57=Y58,IF((Y56-Y57)&lt;=(Y59-Y58),2,0),IF(Y57=Y56,IF((Y55-Y56)&gt;(Y58-Y57),2,0),2)),0)))</f>
        <v>0</v>
      </c>
      <c r="V57" s="12">
        <f>IF(C$4=0,0,IF(SUM(V$7:V56)=1,0,IF(Z57=V$6,IF(Z57=Z58,IF((Z56-Z57)&lt;=(Z59-Z58),1,0),IF(Z57=Z56,IF((Z55-Z56)&gt;(Z58-Z57),1,0),1)),0)))</f>
        <v>0</v>
      </c>
      <c r="W57" s="12">
        <f>IF(C$4=0,0,IF(SUM(W$7:W56)=2,0,IF(AA57=W$6,IF(AA57=AA58,IF((AA56-AA57)&lt;=(AA59-AA58),2,0),IF(AA57=AA56,IF((AA55-AA56)&gt;(AA58-AA57),2,0),2)),0)))</f>
        <v>0</v>
      </c>
      <c r="X57" s="12">
        <f>IF(C$4=0,0,IF(SUM(X$7:X56)=2,0,IF(AB57=X$6,IF(AB57=AB58,IF((AB56-AB57)&lt;=(AB59-AB58),2,0),IF(AB57=AB56,IF((AB55-AB56)&gt;(AB58-AB57),2,0),2)),0)))</f>
        <v>0</v>
      </c>
      <c r="Y57" s="12">
        <f t="shared" si="6"/>
        <v>1</v>
      </c>
      <c r="Z57" s="12">
        <f t="shared" si="7"/>
        <v>1</v>
      </c>
      <c r="AA57" s="12">
        <f t="shared" si="8"/>
        <v>1</v>
      </c>
      <c r="AB57" s="12">
        <f t="shared" si="9"/>
        <v>1</v>
      </c>
      <c r="AD57" s="12">
        <f t="shared" si="10"/>
        <v>41</v>
      </c>
      <c r="AE57" s="18">
        <f t="shared" si="11"/>
        <v>0</v>
      </c>
      <c r="AF57" s="12">
        <f>IF(S$4=0,0,IF(SUM(AF$7:AF56)=2,0,IF(AJ57=AF$6,IF(AJ57=AJ58,IF((AJ56-AJ57)&lt;=(AJ59-AJ58),2,0),IF(AJ57=AJ56,IF((AJ55-AJ56)&gt;(AJ58-AJ57),2,0),2)),0)))</f>
        <v>0</v>
      </c>
      <c r="AG57" s="12">
        <f>IF(C$4=0,0,IF(SUM(AG$7:AG56)=1,0,IF(AK57=AG$6,IF(AK57=AK58,IF((AK56-AK57)&lt;=(AK59-AK58),1,0),IF(AK57=AK56,IF((AK55-AK56)&gt;(AK58-AK57),1,0),1)),0)))</f>
        <v>0</v>
      </c>
      <c r="AH57" s="12">
        <f>IF(C$4=0,0,IF(SUM(AH$7:AH56)=2,0,IF(AL57=AH$6,IF(AL57=AL58,IF((AL56-AL57)&lt;=(AL59-AL58),2,0),IF(AL57=AL56,IF((AL55-AL56)&gt;(AL58-AL57),2,0),2)),0)))</f>
        <v>0</v>
      </c>
      <c r="AI57" s="12">
        <f>IF(S$4=0,0,IF(SUM(AI$7:AI56)=2,0,IF(AM57=AI$6,IF(AM57=AM58,IF((AM56-AM57)&lt;=(AM59-AM58),2,0),IF(AM57=AM56,IF((AM55-AM56)&gt;(AM58-AM57),2,0),2)),0)))</f>
        <v>0</v>
      </c>
      <c r="AJ57" s="12">
        <f t="shared" si="12"/>
        <v>1</v>
      </c>
      <c r="AK57" s="12">
        <f t="shared" si="13"/>
        <v>1</v>
      </c>
      <c r="AL57" s="12">
        <f t="shared" si="14"/>
        <v>1</v>
      </c>
      <c r="AM57" s="12">
        <f t="shared" si="15"/>
        <v>1</v>
      </c>
    </row>
    <row r="58" spans="1:39" ht="12" customHeight="1" x14ac:dyDescent="0.15">
      <c r="A58" s="5">
        <f t="shared" si="0"/>
        <v>0</v>
      </c>
      <c r="B58" s="5">
        <f t="shared" si="1"/>
        <v>0</v>
      </c>
      <c r="C58" s="14">
        <f t="shared" si="16"/>
        <v>40</v>
      </c>
      <c r="F58" s="258">
        <f>VLOOKUP(C58,Blad1!$A:$I,9,0)</f>
        <v>185</v>
      </c>
      <c r="G58" s="65" t="str">
        <f t="shared" si="17"/>
        <v/>
      </c>
      <c r="H58" s="4" t="str">
        <f>IF(G58="I",$K58,IF(G58="II",$K58-SUM(H$8:H57),IF(G58="III",$K58-SUM(H$8:H57),IF(G58="IV",$K58-SUM(H$8:H57),IF(G58="V",1-SUM(H$8:H57)," ")))))</f>
        <v xml:space="preserve"> </v>
      </c>
      <c r="I58" s="66" t="str">
        <f t="shared" si="18"/>
        <v/>
      </c>
      <c r="J58" s="43" t="str">
        <f>IF(I58="A",$K58,IF(I58="B",$K58-SUM(J$8:J57),IF(I58="C",$K58-SUM(J$8:J57),IF(I58="D",$K58-SUM(J$8:J57),IF(I58="E",1-SUM(J$8:J57)," ")))))</f>
        <v xml:space="preserve"> </v>
      </c>
      <c r="K58" s="1">
        <f>IF(C$4=0,0,(SUM(D$8:D58)/C$4))</f>
        <v>0</v>
      </c>
      <c r="L58" s="9" t="str">
        <f t="shared" si="2"/>
        <v xml:space="preserve"> </v>
      </c>
      <c r="M58" s="2" t="str">
        <f>IF(U58=2,K58,IF(W58=2,K58-SUM(M$8:M57),IF(X58=2,K58-SUM(M$8:M57),IF(X57=2,1-SUM(M$8:M57)," "))))</f>
        <v xml:space="preserve"> </v>
      </c>
      <c r="N58" s="1" t="str">
        <f t="shared" si="3"/>
        <v xml:space="preserve"> </v>
      </c>
      <c r="P58" s="3" t="str">
        <f>IF(O58="Plus",$K58,IF(O58="Basis",$K58-SUM(P$8:P57),IF(O58="Breedte",$K58-SUM(P$8:P57),IF(O57="Breedte",1-SUM(P$8:P57)," "))))</f>
        <v xml:space="preserve"> </v>
      </c>
      <c r="Q58" s="57" t="str">
        <f t="shared" si="20"/>
        <v/>
      </c>
      <c r="R58" s="93">
        <f t="shared" si="19"/>
        <v>185</v>
      </c>
      <c r="S58" s="12">
        <f t="shared" si="4"/>
        <v>40</v>
      </c>
      <c r="T58" s="18">
        <f t="shared" si="5"/>
        <v>0</v>
      </c>
      <c r="U58" s="12">
        <f>IF(C$4=0,0,IF(SUM(U$7:U57)=2,0,IF(Y58=U$6,IF(Y58=Y59,IF((Y57-Y58)&lt;=(Y60-Y59),2,0),IF(Y58=Y57,IF((Y56-Y57)&gt;(Y59-Y58),2,0),2)),0)))</f>
        <v>0</v>
      </c>
      <c r="V58" s="12">
        <f>IF(C$4=0,0,IF(SUM(V$7:V57)=1,0,IF(Z58=V$6,IF(Z58=Z59,IF((Z57-Z58)&lt;=(Z60-Z59),1,0),IF(Z58=Z57,IF((Z56-Z57)&gt;(Z59-Z58),1,0),1)),0)))</f>
        <v>0</v>
      </c>
      <c r="W58" s="12">
        <f>IF(C$4=0,0,IF(SUM(W$7:W57)=2,0,IF(AA58=W$6,IF(AA58=AA59,IF((AA57-AA58)&lt;=(AA60-AA59),2,0),IF(AA58=AA57,IF((AA56-AA57)&gt;(AA59-AA58),2,0),2)),0)))</f>
        <v>0</v>
      </c>
      <c r="X58" s="12">
        <f>IF(C$4=0,0,IF(SUM(X$7:X57)=2,0,IF(AB58=X$6,IF(AB58=AB59,IF((AB57-AB58)&lt;=(AB60-AB59),2,0),IF(AB58=AB57,IF((AB56-AB57)&gt;(AB59-AB58),2,0),2)),0)))</f>
        <v>0</v>
      </c>
      <c r="Y58" s="12">
        <f t="shared" si="6"/>
        <v>1</v>
      </c>
      <c r="Z58" s="12">
        <f t="shared" si="7"/>
        <v>1</v>
      </c>
      <c r="AA58" s="12">
        <f t="shared" si="8"/>
        <v>1</v>
      </c>
      <c r="AB58" s="12">
        <f t="shared" si="9"/>
        <v>1</v>
      </c>
      <c r="AD58" s="12">
        <f t="shared" si="10"/>
        <v>40</v>
      </c>
      <c r="AE58" s="18">
        <f t="shared" si="11"/>
        <v>0</v>
      </c>
      <c r="AF58" s="12">
        <f>IF(S$4=0,0,IF(SUM(AF$7:AF57)=2,0,IF(AJ58=AF$6,IF(AJ58=AJ59,IF((AJ57-AJ58)&lt;=(AJ60-AJ59),2,0),IF(AJ58=AJ57,IF((AJ56-AJ57)&gt;(AJ59-AJ58),2,0),2)),0)))</f>
        <v>0</v>
      </c>
      <c r="AG58" s="12">
        <f>IF(C$4=0,0,IF(SUM(AG$7:AG57)=1,0,IF(AK58=AG$6,IF(AK58=AK59,IF((AK57-AK58)&lt;=(AK60-AK59),1,0),IF(AK58=AK57,IF((AK56-AK57)&gt;(AK59-AK58),1,0),1)),0)))</f>
        <v>0</v>
      </c>
      <c r="AH58" s="12">
        <f>IF(C$4=0,0,IF(SUM(AH$7:AH57)=2,0,IF(AL58=AH$6,IF(AL58=AL59,IF((AL57-AL58)&lt;=(AL60-AL59),2,0),IF(AL58=AL57,IF((AL56-AL57)&gt;(AL59-AL58),2,0),2)),0)))</f>
        <v>0</v>
      </c>
      <c r="AI58" s="12">
        <f>IF(S$4=0,0,IF(SUM(AI$7:AI57)=2,0,IF(AM58=AI$6,IF(AM58=AM59,IF((AM57-AM58)&lt;=(AM60-AM59),2,0),IF(AM58=AM57,IF((AM56-AM57)&gt;(AM59-AM58),2,0),2)),0)))</f>
        <v>0</v>
      </c>
      <c r="AJ58" s="12">
        <f t="shared" si="12"/>
        <v>1</v>
      </c>
      <c r="AK58" s="12">
        <f t="shared" si="13"/>
        <v>1</v>
      </c>
      <c r="AL58" s="12">
        <f t="shared" si="14"/>
        <v>1</v>
      </c>
      <c r="AM58" s="12">
        <f t="shared" si="15"/>
        <v>1</v>
      </c>
    </row>
    <row r="59" spans="1:39" ht="12" customHeight="1" x14ac:dyDescent="0.15">
      <c r="A59" s="5">
        <f t="shared" si="0"/>
        <v>0</v>
      </c>
      <c r="B59" s="5">
        <f t="shared" si="1"/>
        <v>0</v>
      </c>
      <c r="C59" s="14">
        <f t="shared" si="16"/>
        <v>39</v>
      </c>
      <c r="F59" s="258">
        <f>VLOOKUP(C59,Blad1!$A:$I,9,0)</f>
        <v>184</v>
      </c>
      <c r="G59" s="65" t="str">
        <f t="shared" si="17"/>
        <v/>
      </c>
      <c r="H59" s="4" t="str">
        <f>IF(G59="I",$K59,IF(G59="II",$K59-SUM(H$8:H58),IF(G59="III",$K59-SUM(H$8:H58),IF(G59="IV",$K59-SUM(H$8:H58),IF(G59="V",1-SUM(H$8:H58)," ")))))</f>
        <v xml:space="preserve"> </v>
      </c>
      <c r="I59" s="66" t="str">
        <f t="shared" si="18"/>
        <v/>
      </c>
      <c r="J59" s="43" t="str">
        <f>IF(I59="A",$K59,IF(I59="B",$K59-SUM(J$8:J58),IF(I59="C",$K59-SUM(J$8:J58),IF(I59="D",$K59-SUM(J$8:J58),IF(I59="E",1-SUM(J$8:J58)," ")))))</f>
        <v xml:space="preserve"> </v>
      </c>
      <c r="K59" s="1">
        <f>IF(C$4=0,0,(SUM(D$8:D59)/C$4))</f>
        <v>0</v>
      </c>
      <c r="L59" s="9" t="str">
        <f t="shared" si="2"/>
        <v xml:space="preserve"> </v>
      </c>
      <c r="M59" s="2" t="str">
        <f>IF(U59=2,K59,IF(W59=2,K59-SUM(M$8:M58),IF(X59=2,K59-SUM(M$8:M58),IF(X58=2,1-SUM(M$8:M58)," "))))</f>
        <v xml:space="preserve"> </v>
      </c>
      <c r="N59" s="1" t="str">
        <f t="shared" si="3"/>
        <v xml:space="preserve"> </v>
      </c>
      <c r="P59" s="3" t="str">
        <f>IF(O59="Plus",$K59,IF(O59="Basis",$K59-SUM(P$8:P58),IF(O59="Breedte",$K59-SUM(P$8:P58),IF(O58="Breedte",1-SUM(P$8:P58)," "))))</f>
        <v xml:space="preserve"> </v>
      </c>
      <c r="Q59" s="57" t="str">
        <f t="shared" si="20"/>
        <v/>
      </c>
      <c r="R59" s="93">
        <f t="shared" si="19"/>
        <v>184</v>
      </c>
      <c r="S59" s="12">
        <f t="shared" si="4"/>
        <v>39</v>
      </c>
      <c r="T59" s="18">
        <f t="shared" si="5"/>
        <v>0</v>
      </c>
      <c r="U59" s="12">
        <f>IF(C$4=0,0,IF(SUM(U$7:U58)=2,0,IF(Y59=U$6,IF(Y59=Y60,IF((Y58-Y59)&lt;=(Y61-Y60),2,0),IF(Y59=Y58,IF((Y57-Y58)&gt;(Y60-Y59),2,0),2)),0)))</f>
        <v>0</v>
      </c>
      <c r="V59" s="12">
        <f>IF(C$4=0,0,IF(SUM(V$7:V58)=1,0,IF(Z59=V$6,IF(Z59=Z60,IF((Z58-Z59)&lt;=(Z61-Z60),1,0),IF(Z59=Z58,IF((Z57-Z58)&gt;(Z60-Z59),1,0),1)),0)))</f>
        <v>0</v>
      </c>
      <c r="W59" s="12">
        <f>IF(C$4=0,0,IF(SUM(W$7:W58)=2,0,IF(AA59=W$6,IF(AA59=AA60,IF((AA58-AA59)&lt;=(AA61-AA60),2,0),IF(AA59=AA58,IF((AA57-AA58)&gt;(AA60-AA59),2,0),2)),0)))</f>
        <v>0</v>
      </c>
      <c r="X59" s="12">
        <f>IF(C$4=0,0,IF(SUM(X$7:X58)=2,0,IF(AB59=X$6,IF(AB59=AB60,IF((AB58-AB59)&lt;=(AB61-AB60),2,0),IF(AB59=AB58,IF((AB57-AB58)&gt;(AB60-AB59),2,0),2)),0)))</f>
        <v>0</v>
      </c>
      <c r="Y59" s="12">
        <f t="shared" si="6"/>
        <v>1</v>
      </c>
      <c r="Z59" s="12">
        <f t="shared" si="7"/>
        <v>1</v>
      </c>
      <c r="AA59" s="12">
        <f t="shared" si="8"/>
        <v>1</v>
      </c>
      <c r="AB59" s="12">
        <f t="shared" si="9"/>
        <v>1</v>
      </c>
      <c r="AD59" s="12">
        <f t="shared" si="10"/>
        <v>39</v>
      </c>
      <c r="AE59" s="18">
        <f t="shared" si="11"/>
        <v>0</v>
      </c>
      <c r="AF59" s="12">
        <f>IF(S$4=0,0,IF(SUM(AF$7:AF58)=2,0,IF(AJ59=AF$6,IF(AJ59=AJ60,IF((AJ58-AJ59)&lt;=(AJ61-AJ60),2,0),IF(AJ59=AJ58,IF((AJ57-AJ58)&gt;(AJ60-AJ59),2,0),2)),0)))</f>
        <v>0</v>
      </c>
      <c r="AG59" s="12">
        <f>IF(C$4=0,0,IF(SUM(AG$7:AG58)=1,0,IF(AK59=AG$6,IF(AK59=AK60,IF((AK58-AK59)&lt;=(AK61-AK60),1,0),IF(AK59=AK58,IF((AK57-AK58)&gt;(AK60-AK59),1,0),1)),0)))</f>
        <v>0</v>
      </c>
      <c r="AH59" s="12">
        <f>IF(C$4=0,0,IF(SUM(AH$7:AH58)=2,0,IF(AL59=AH$6,IF(AL59=AL60,IF((AL58-AL59)&lt;=(AL61-AL60),2,0),IF(AL59=AL58,IF((AL57-AL58)&gt;(AL60-AL59),2,0),2)),0)))</f>
        <v>0</v>
      </c>
      <c r="AI59" s="12">
        <f>IF(S$4=0,0,IF(SUM(AI$7:AI58)=2,0,IF(AM59=AI$6,IF(AM59=AM60,IF((AM58-AM59)&lt;=(AM61-AM60),2,0),IF(AM59=AM58,IF((AM57-AM58)&gt;(AM60-AM59),2,0),2)),0)))</f>
        <v>0</v>
      </c>
      <c r="AJ59" s="12">
        <f t="shared" si="12"/>
        <v>1</v>
      </c>
      <c r="AK59" s="12">
        <f t="shared" si="13"/>
        <v>1</v>
      </c>
      <c r="AL59" s="12">
        <f t="shared" si="14"/>
        <v>1</v>
      </c>
      <c r="AM59" s="12">
        <f t="shared" si="15"/>
        <v>1</v>
      </c>
    </row>
    <row r="60" spans="1:39" ht="12" customHeight="1" x14ac:dyDescent="0.15">
      <c r="A60" s="5">
        <f t="shared" si="0"/>
        <v>0</v>
      </c>
      <c r="B60" s="5">
        <f t="shared" si="1"/>
        <v>0</v>
      </c>
      <c r="C60" s="14">
        <f t="shared" si="16"/>
        <v>38</v>
      </c>
      <c r="F60" s="258">
        <f>VLOOKUP(C60,Blad1!$A:$I,9,0)</f>
        <v>184</v>
      </c>
      <c r="G60" s="65" t="str">
        <f t="shared" si="17"/>
        <v/>
      </c>
      <c r="H60" s="4" t="str">
        <f>IF(G60="I",$K60,IF(G60="II",$K60-SUM(H$8:H59),IF(G60="III",$K60-SUM(H$8:H59),IF(G60="IV",$K60-SUM(H$8:H59),IF(G60="V",1-SUM(H$8:H59)," ")))))</f>
        <v xml:space="preserve"> </v>
      </c>
      <c r="I60" s="66" t="str">
        <f t="shared" si="18"/>
        <v/>
      </c>
      <c r="J60" s="43" t="str">
        <f>IF(I60="A",$K60,IF(I60="B",$K60-SUM(J$8:J59),IF(I60="C",$K60-SUM(J$8:J59),IF(I60="D",$K60-SUM(J$8:J59),IF(I60="E",1-SUM(J$8:J59)," ")))))</f>
        <v xml:space="preserve"> </v>
      </c>
      <c r="K60" s="1">
        <f>IF(C$4=0,0,(SUM(D$8:D60)/C$4))</f>
        <v>0</v>
      </c>
      <c r="L60" s="9" t="str">
        <f t="shared" si="2"/>
        <v xml:space="preserve"> </v>
      </c>
      <c r="M60" s="2" t="str">
        <f>IF(U60=2,K60,IF(W60=2,K60-SUM(M$8:M59),IF(X60=2,K60-SUM(M$8:M59),IF(X59=2,1-SUM(M$8:M59)," "))))</f>
        <v xml:space="preserve"> </v>
      </c>
      <c r="N60" s="1" t="str">
        <f t="shared" si="3"/>
        <v xml:space="preserve"> </v>
      </c>
      <c r="P60" s="3" t="str">
        <f>IF(O60="Plus",$K60,IF(O60="Basis",$K60-SUM(P$8:P59),IF(O60="Breedte",$K60-SUM(P$8:P59),IF(O59="Breedte",1-SUM(P$8:P59)," "))))</f>
        <v xml:space="preserve"> </v>
      </c>
      <c r="Q60" s="57" t="str">
        <f t="shared" si="20"/>
        <v/>
      </c>
      <c r="R60" s="93">
        <f t="shared" si="19"/>
        <v>184</v>
      </c>
      <c r="S60" s="12">
        <f t="shared" si="4"/>
        <v>38</v>
      </c>
      <c r="T60" s="18">
        <f t="shared" si="5"/>
        <v>0</v>
      </c>
      <c r="U60" s="12">
        <f>IF(C$4=0,0,IF(SUM(U$7:U59)=2,0,IF(Y60=U$6,IF(Y60=Y61,IF((Y59-Y60)&lt;=(Y62-Y61),2,0),IF(Y60=Y59,IF((Y58-Y59)&gt;(Y61-Y60),2,0),2)),0)))</f>
        <v>0</v>
      </c>
      <c r="V60" s="12">
        <f>IF(C$4=0,0,IF(SUM(V$7:V59)=1,0,IF(Z60=V$6,IF(Z60=Z61,IF((Z59-Z60)&lt;=(Z62-Z61),1,0),IF(Z60=Z59,IF((Z58-Z59)&gt;(Z61-Z60),1,0),1)),0)))</f>
        <v>0</v>
      </c>
      <c r="W60" s="12">
        <f>IF(C$4=0,0,IF(SUM(W$7:W59)=2,0,IF(AA60=W$6,IF(AA60=AA61,IF((AA59-AA60)&lt;=(AA62-AA61),2,0),IF(AA60=AA59,IF((AA58-AA59)&gt;(AA61-AA60),2,0),2)),0)))</f>
        <v>0</v>
      </c>
      <c r="X60" s="12">
        <f>IF(C$4=0,0,IF(SUM(X$7:X59)=2,0,IF(AB60=X$6,IF(AB60=AB61,IF((AB59-AB60)&lt;=(AB62-AB61),2,0),IF(AB60=AB59,IF((AB58-AB59)&gt;(AB61-AB60),2,0),2)),0)))</f>
        <v>0</v>
      </c>
      <c r="Y60" s="12">
        <f t="shared" si="6"/>
        <v>1</v>
      </c>
      <c r="Z60" s="12">
        <f t="shared" si="7"/>
        <v>1</v>
      </c>
      <c r="AA60" s="12">
        <f t="shared" si="8"/>
        <v>1</v>
      </c>
      <c r="AB60" s="12">
        <f t="shared" si="9"/>
        <v>1</v>
      </c>
      <c r="AD60" s="12">
        <f t="shared" si="10"/>
        <v>38</v>
      </c>
      <c r="AE60" s="18">
        <f t="shared" si="11"/>
        <v>0</v>
      </c>
      <c r="AF60" s="12">
        <f>IF(S$4=0,0,IF(SUM(AF$7:AF59)=2,0,IF(AJ60=AF$6,IF(AJ60=AJ61,IF((AJ59-AJ60)&lt;=(AJ62-AJ61),2,0),IF(AJ60=AJ59,IF((AJ58-AJ59)&gt;(AJ61-AJ60),2,0),2)),0)))</f>
        <v>0</v>
      </c>
      <c r="AG60" s="12">
        <f>IF(C$4=0,0,IF(SUM(AG$7:AG59)=1,0,IF(AK60=AG$6,IF(AK60=AK61,IF((AK59-AK60)&lt;=(AK62-AK61),1,0),IF(AK60=AK59,IF((AK58-AK59)&gt;(AK61-AK60),1,0),1)),0)))</f>
        <v>0</v>
      </c>
      <c r="AH60" s="12">
        <f>IF(C$4=0,0,IF(SUM(AH$7:AH59)=2,0,IF(AL60=AH$6,IF(AL60=AL61,IF((AL59-AL60)&lt;=(AL62-AL61),2,0),IF(AL60=AL59,IF((AL58-AL59)&gt;(AL61-AL60),2,0),2)),0)))</f>
        <v>0</v>
      </c>
      <c r="AI60" s="12">
        <f>IF(S$4=0,0,IF(SUM(AI$7:AI59)=2,0,IF(AM60=AI$6,IF(AM60=AM61,IF((AM59-AM60)&lt;=(AM62-AM61),2,0),IF(AM60=AM59,IF((AM58-AM59)&gt;(AM61-AM60),2,0),2)),0)))</f>
        <v>0</v>
      </c>
      <c r="AJ60" s="12">
        <f t="shared" si="12"/>
        <v>1</v>
      </c>
      <c r="AK60" s="12">
        <f t="shared" si="13"/>
        <v>1</v>
      </c>
      <c r="AL60" s="12">
        <f t="shared" si="14"/>
        <v>1</v>
      </c>
      <c r="AM60" s="12">
        <f t="shared" si="15"/>
        <v>1</v>
      </c>
    </row>
    <row r="61" spans="1:39" ht="12" customHeight="1" x14ac:dyDescent="0.15">
      <c r="A61" s="5">
        <f t="shared" si="0"/>
        <v>0</v>
      </c>
      <c r="B61" s="5">
        <f t="shared" si="1"/>
        <v>0</v>
      </c>
      <c r="C61" s="14">
        <f t="shared" si="16"/>
        <v>37</v>
      </c>
      <c r="F61" s="258">
        <f>VLOOKUP(C61,Blad1!$A:$I,9,0)</f>
        <v>183</v>
      </c>
      <c r="G61" s="65" t="str">
        <f t="shared" si="17"/>
        <v/>
      </c>
      <c r="H61" s="4" t="str">
        <f>IF(G61="I",$K61,IF(G61="II",$K61-SUM(H$8:H60),IF(G61="III",$K61-SUM(H$8:H60),IF(G61="IV",$K61-SUM(H$8:H60),IF(G61="V",1-SUM(H$8:H60)," ")))))</f>
        <v xml:space="preserve"> </v>
      </c>
      <c r="I61" s="66" t="str">
        <f t="shared" si="18"/>
        <v/>
      </c>
      <c r="J61" s="43" t="str">
        <f>IF(I61="A",$K61,IF(I61="B",$K61-SUM(J$8:J60),IF(I61="C",$K61-SUM(J$8:J60),IF(I61="D",$K61-SUM(J$8:J60),IF(I61="E",1-SUM(J$8:J60)," ")))))</f>
        <v xml:space="preserve"> </v>
      </c>
      <c r="K61" s="1">
        <f>IF(C$4=0,0,(SUM(D$8:D61)/C$4))</f>
        <v>0</v>
      </c>
      <c r="L61" s="9" t="str">
        <f t="shared" si="2"/>
        <v xml:space="preserve"> </v>
      </c>
      <c r="M61" s="2" t="str">
        <f>IF(U61=2,K61,IF(W61=2,K61-SUM(M$8:M60),IF(X61=2,K61-SUM(M$8:M60),IF(X60=2,1-SUM(M$8:M60)," "))))</f>
        <v xml:space="preserve"> </v>
      </c>
      <c r="N61" s="1" t="str">
        <f t="shared" si="3"/>
        <v xml:space="preserve"> </v>
      </c>
      <c r="P61" s="3" t="str">
        <f>IF(O61="Plus",$K61,IF(O61="Basis",$K61-SUM(P$8:P60),IF(O61="Breedte",$K61-SUM(P$8:P60),IF(O60="Breedte",1-SUM(P$8:P60)," "))))</f>
        <v xml:space="preserve"> </v>
      </c>
      <c r="Q61" s="57" t="str">
        <f t="shared" si="20"/>
        <v/>
      </c>
      <c r="R61" s="93">
        <f t="shared" si="19"/>
        <v>183</v>
      </c>
      <c r="S61" s="12">
        <f t="shared" si="4"/>
        <v>37</v>
      </c>
      <c r="T61" s="18">
        <f t="shared" si="5"/>
        <v>0</v>
      </c>
      <c r="U61" s="12">
        <f>IF(C$4=0,0,IF(SUM(U$7:U60)=2,0,IF(Y61=U$6,IF(Y61=Y62,IF((Y60-Y61)&lt;=(Y63-Y62),2,0),IF(Y61=Y60,IF((Y59-Y60)&gt;(Y62-Y61),2,0),2)),0)))</f>
        <v>0</v>
      </c>
      <c r="V61" s="12">
        <f>IF(C$4=0,0,IF(SUM(V$7:V60)=1,0,IF(Z61=V$6,IF(Z61=Z62,IF((Z60-Z61)&lt;=(Z63-Z62),1,0),IF(Z61=Z60,IF((Z59-Z60)&gt;(Z62-Z61),1,0),1)),0)))</f>
        <v>0</v>
      </c>
      <c r="W61" s="12">
        <f>IF(C$4=0,0,IF(SUM(W$7:W60)=2,0,IF(AA61=W$6,IF(AA61=AA62,IF((AA60-AA61)&lt;=(AA63-AA62),2,0),IF(AA61=AA60,IF((AA59-AA60)&gt;(AA62-AA61),2,0),2)),0)))</f>
        <v>0</v>
      </c>
      <c r="X61" s="12">
        <f>IF(C$4=0,0,IF(SUM(X$7:X60)=2,0,IF(AB61=X$6,IF(AB61=AB62,IF((AB60-AB61)&lt;=(AB63-AB62),2,0),IF(AB61=AB60,IF((AB59-AB60)&gt;(AB62-AB61),2,0),2)),0)))</f>
        <v>0</v>
      </c>
      <c r="Y61" s="12">
        <f t="shared" si="6"/>
        <v>1</v>
      </c>
      <c r="Z61" s="12">
        <f t="shared" si="7"/>
        <v>1</v>
      </c>
      <c r="AA61" s="12">
        <f t="shared" si="8"/>
        <v>1</v>
      </c>
      <c r="AB61" s="12">
        <f t="shared" si="9"/>
        <v>1</v>
      </c>
      <c r="AD61" s="12">
        <f t="shared" si="10"/>
        <v>37</v>
      </c>
      <c r="AE61" s="18">
        <f t="shared" si="11"/>
        <v>0</v>
      </c>
      <c r="AF61" s="12">
        <f>IF(S$4=0,0,IF(SUM(AF$7:AF60)=2,0,IF(AJ61=AF$6,IF(AJ61=AJ62,IF((AJ60-AJ61)&lt;=(AJ63-AJ62),2,0),IF(AJ61=AJ60,IF((AJ59-AJ60)&gt;(AJ62-AJ61),2,0),2)),0)))</f>
        <v>0</v>
      </c>
      <c r="AG61" s="12">
        <f>IF(C$4=0,0,IF(SUM(AG$7:AG60)=1,0,IF(AK61=AG$6,IF(AK61=AK62,IF((AK60-AK61)&lt;=(AK63-AK62),1,0),IF(AK61=AK60,IF((AK59-AK60)&gt;(AK62-AK61),1,0),1)),0)))</f>
        <v>0</v>
      </c>
      <c r="AH61" s="12">
        <f>IF(C$4=0,0,IF(SUM(AH$7:AH60)=2,0,IF(AL61=AH$6,IF(AL61=AL62,IF((AL60-AL61)&lt;=(AL63-AL62),2,0),IF(AL61=AL60,IF((AL59-AL60)&gt;(AL62-AL61),2,0),2)),0)))</f>
        <v>0</v>
      </c>
      <c r="AI61" s="12">
        <f>IF(S$4=0,0,IF(SUM(AI$7:AI60)=2,0,IF(AM61=AI$6,IF(AM61=AM62,IF((AM60-AM61)&lt;=(AM63-AM62),2,0),IF(AM61=AM60,IF((AM59-AM60)&gt;(AM62-AM61),2,0),2)),0)))</f>
        <v>0</v>
      </c>
      <c r="AJ61" s="12">
        <f t="shared" si="12"/>
        <v>1</v>
      </c>
      <c r="AK61" s="12">
        <f t="shared" si="13"/>
        <v>1</v>
      </c>
      <c r="AL61" s="12">
        <f t="shared" si="14"/>
        <v>1</v>
      </c>
      <c r="AM61" s="12">
        <f t="shared" si="15"/>
        <v>1</v>
      </c>
    </row>
    <row r="62" spans="1:39" ht="12" customHeight="1" x14ac:dyDescent="0.15">
      <c r="A62" s="5">
        <f t="shared" si="0"/>
        <v>0</v>
      </c>
      <c r="B62" s="5">
        <f t="shared" si="1"/>
        <v>0</v>
      </c>
      <c r="C62" s="14">
        <f t="shared" si="16"/>
        <v>36</v>
      </c>
      <c r="F62" s="258">
        <f>VLOOKUP(C62,Blad1!$A:$I,9,0)</f>
        <v>182</v>
      </c>
      <c r="G62" s="65" t="str">
        <f t="shared" si="17"/>
        <v/>
      </c>
      <c r="H62" s="4" t="str">
        <f>IF(G62="I",$K62,IF(G62="II",$K62-SUM(H$8:H61),IF(G62="III",$K62-SUM(H$8:H61),IF(G62="IV",$K62-SUM(H$8:H61),IF(G62="V",1-SUM(H$8:H61)," ")))))</f>
        <v xml:space="preserve"> </v>
      </c>
      <c r="I62" s="66" t="str">
        <f t="shared" si="18"/>
        <v/>
      </c>
      <c r="J62" s="43" t="str">
        <f>IF(I62="A",$K62,IF(I62="B",$K62-SUM(J$8:J61),IF(I62="C",$K62-SUM(J$8:J61),IF(I62="D",$K62-SUM(J$8:J61),IF(I62="E",1-SUM(J$8:J61)," ")))))</f>
        <v xml:space="preserve"> </v>
      </c>
      <c r="K62" s="1">
        <f>IF(C$4=0,0,(SUM(D$8:D62)/C$4))</f>
        <v>0</v>
      </c>
      <c r="L62" s="9" t="str">
        <f t="shared" si="2"/>
        <v xml:space="preserve"> </v>
      </c>
      <c r="M62" s="2" t="str">
        <f>IF(U62=2,K62,IF(W62=2,K62-SUM(M$8:M61),IF(X62=2,K62-SUM(M$8:M61),IF(X61=2,1-SUM(M$8:M61)," "))))</f>
        <v xml:space="preserve"> </v>
      </c>
      <c r="N62" s="1" t="str">
        <f t="shared" si="3"/>
        <v xml:space="preserve"> </v>
      </c>
      <c r="P62" s="3" t="str">
        <f>IF(O62="Plus",$K62,IF(O62="Basis",$K62-SUM(P$8:P61),IF(O62="Breedte",$K62-SUM(P$8:P61),IF(O61="Breedte",1-SUM(P$8:P61)," "))))</f>
        <v xml:space="preserve"> </v>
      </c>
      <c r="Q62" s="57" t="str">
        <f t="shared" si="20"/>
        <v/>
      </c>
      <c r="R62" s="93">
        <f t="shared" si="19"/>
        <v>182</v>
      </c>
      <c r="S62" s="12">
        <f t="shared" si="4"/>
        <v>36</v>
      </c>
      <c r="T62" s="18">
        <f t="shared" si="5"/>
        <v>0</v>
      </c>
      <c r="U62" s="12">
        <f>IF(C$4=0,0,IF(SUM(U$7:U61)=2,0,IF(Y62=U$6,IF(Y62=Y63,IF((Y61-Y62)&lt;=(Y64-Y63),2,0),IF(Y62=Y61,IF((Y60-Y61)&gt;(Y63-Y62),2,0),2)),0)))</f>
        <v>0</v>
      </c>
      <c r="V62" s="12">
        <f>IF(C$4=0,0,IF(SUM(V$7:V61)=1,0,IF(Z62=V$6,IF(Z62=Z63,IF((Z61-Z62)&lt;=(Z64-Z63),1,0),IF(Z62=Z61,IF((Z60-Z61)&gt;(Z63-Z62),1,0),1)),0)))</f>
        <v>0</v>
      </c>
      <c r="W62" s="12">
        <f>IF(C$4=0,0,IF(SUM(W$7:W61)=2,0,IF(AA62=W$6,IF(AA62=AA63,IF((AA61-AA62)&lt;=(AA64-AA63),2,0),IF(AA62=AA61,IF((AA60-AA61)&gt;(AA63-AA62),2,0),2)),0)))</f>
        <v>0</v>
      </c>
      <c r="X62" s="12">
        <f>IF(C$4=0,0,IF(SUM(X$7:X61)=2,0,IF(AB62=X$6,IF(AB62=AB63,IF((AB61-AB62)&lt;=(AB64-AB63),2,0),IF(AB62=AB61,IF((AB60-AB61)&gt;(AB63-AB62),2,0),2)),0)))</f>
        <v>0</v>
      </c>
      <c r="Y62" s="12">
        <f t="shared" si="6"/>
        <v>1</v>
      </c>
      <c r="Z62" s="12">
        <f t="shared" si="7"/>
        <v>1</v>
      </c>
      <c r="AA62" s="12">
        <f t="shared" si="8"/>
        <v>1</v>
      </c>
      <c r="AB62" s="12">
        <f t="shared" si="9"/>
        <v>1</v>
      </c>
      <c r="AD62" s="12">
        <f t="shared" si="10"/>
        <v>36</v>
      </c>
      <c r="AE62" s="18">
        <f t="shared" si="11"/>
        <v>0</v>
      </c>
      <c r="AF62" s="12">
        <f>IF(S$4=0,0,IF(SUM(AF$7:AF61)=2,0,IF(AJ62=AF$6,IF(AJ62=AJ63,IF((AJ61-AJ62)&lt;=(AJ64-AJ63),2,0),IF(AJ62=AJ61,IF((AJ60-AJ61)&gt;(AJ63-AJ62),2,0),2)),0)))</f>
        <v>0</v>
      </c>
      <c r="AG62" s="12">
        <f>IF(C$4=0,0,IF(SUM(AG$7:AG61)=1,0,IF(AK62=AG$6,IF(AK62=AK63,IF((AK61-AK62)&lt;=(AK64-AK63),1,0),IF(AK62=AK61,IF((AK60-AK61)&gt;(AK63-AK62),1,0),1)),0)))</f>
        <v>0</v>
      </c>
      <c r="AH62" s="12">
        <f>IF(C$4=0,0,IF(SUM(AH$7:AH61)=2,0,IF(AL62=AH$6,IF(AL62=AL63,IF((AL61-AL62)&lt;=(AL64-AL63),2,0),IF(AL62=AL61,IF((AL60-AL61)&gt;(AL63-AL62),2,0),2)),0)))</f>
        <v>0</v>
      </c>
      <c r="AI62" s="12">
        <f>IF(S$4=0,0,IF(SUM(AI$7:AI61)=2,0,IF(AM62=AI$6,IF(AM62=AM63,IF((AM61-AM62)&lt;=(AM64-AM63),2,0),IF(AM62=AM61,IF((AM60-AM61)&gt;(AM63-AM62),2,0),2)),0)))</f>
        <v>0</v>
      </c>
      <c r="AJ62" s="12">
        <f t="shared" si="12"/>
        <v>1</v>
      </c>
      <c r="AK62" s="12">
        <f t="shared" si="13"/>
        <v>1</v>
      </c>
      <c r="AL62" s="12">
        <f t="shared" si="14"/>
        <v>1</v>
      </c>
      <c r="AM62" s="12">
        <f t="shared" si="15"/>
        <v>1</v>
      </c>
    </row>
    <row r="63" spans="1:39" ht="12" customHeight="1" x14ac:dyDescent="0.15">
      <c r="A63" s="5">
        <f t="shared" si="0"/>
        <v>15</v>
      </c>
      <c r="B63" s="5">
        <f t="shared" si="1"/>
        <v>0</v>
      </c>
      <c r="C63" s="14">
        <f t="shared" si="16"/>
        <v>35</v>
      </c>
      <c r="F63" s="258">
        <f>VLOOKUP(C63,Blad1!$A:$I,9,0)</f>
        <v>181</v>
      </c>
      <c r="G63" s="65" t="str">
        <f t="shared" si="17"/>
        <v/>
      </c>
      <c r="H63" s="4" t="str">
        <f>IF(G63="I",$K63,IF(G63="II",$K63-SUM(H$8:H62),IF(G63="III",$K63-SUM(H$8:H62),IF(G63="IV",$K63-SUM(H$8:H62),IF(G63="V",1-SUM(H$8:H62)," ")))))</f>
        <v xml:space="preserve"> </v>
      </c>
      <c r="I63" s="66" t="str">
        <f t="shared" si="18"/>
        <v>D</v>
      </c>
      <c r="J63" s="43">
        <f>IF(I63="A",$K63,IF(I63="B",$K63-SUM(J$8:J62),IF(I63="C",$K63-SUM(J$8:J62),IF(I63="D",$K63-SUM(J$8:J62),IF(I63="E",1-SUM(J$8:J62)," ")))))</f>
        <v>0</v>
      </c>
      <c r="K63" s="1">
        <f>IF(C$4=0,0,(SUM(D$8:D63)/C$4))</f>
        <v>0</v>
      </c>
      <c r="L63" s="9" t="str">
        <f t="shared" si="2"/>
        <v xml:space="preserve"> </v>
      </c>
      <c r="M63" s="2" t="str">
        <f>IF(U63=2,K63,IF(W63=2,K63-SUM(M$8:M62),IF(X63=2,K63-SUM(M$8:M62),IF(X62=2,1-SUM(M$8:M62)," "))))</f>
        <v xml:space="preserve"> </v>
      </c>
      <c r="N63" s="1" t="str">
        <f t="shared" si="3"/>
        <v xml:space="preserve"> </v>
      </c>
      <c r="P63" s="3" t="str">
        <f>IF(O63="Plus",$K63,IF(O63="Basis",$K63-SUM(P$8:P62),IF(O63="Breedte",$K63-SUM(P$8:P62),IF(O62="Breedte",1-SUM(P$8:P62)," "))))</f>
        <v xml:space="preserve"> </v>
      </c>
      <c r="Q63" s="57" t="str">
        <f t="shared" si="20"/>
        <v/>
      </c>
      <c r="R63" s="93">
        <f t="shared" si="19"/>
        <v>181</v>
      </c>
      <c r="S63" s="12">
        <f t="shared" si="4"/>
        <v>35</v>
      </c>
      <c r="T63" s="18">
        <f t="shared" si="5"/>
        <v>0</v>
      </c>
      <c r="U63" s="12">
        <f>IF(C$4=0,0,IF(SUM(U$7:U62)=2,0,IF(Y63=U$6,IF(Y63=Y64,IF((Y62-Y63)&lt;=(Y65-Y64),2,0),IF(Y63=Y62,IF((Y61-Y62)&gt;(Y64-Y63),2,0),2)),0)))</f>
        <v>0</v>
      </c>
      <c r="V63" s="12">
        <f>IF(C$4=0,0,IF(SUM(V$7:V62)=1,0,IF(Z63=V$6,IF(Z63=Z64,IF((Z62-Z63)&lt;=(Z65-Z64),1,0),IF(Z63=Z62,IF((Z61-Z62)&gt;(Z64-Z63),1,0),1)),0)))</f>
        <v>0</v>
      </c>
      <c r="W63" s="12">
        <f>IF(C$4=0,0,IF(SUM(W$7:W62)=2,0,IF(AA63=W$6,IF(AA63=AA64,IF((AA62-AA63)&lt;=(AA65-AA64),2,0),IF(AA63=AA62,IF((AA61-AA62)&gt;(AA64-AA63),2,0),2)),0)))</f>
        <v>0</v>
      </c>
      <c r="X63" s="12">
        <f>IF(C$4=0,0,IF(SUM(X$7:X62)=2,0,IF(AB63=X$6,IF(AB63=AB64,IF((AB62-AB63)&lt;=(AB65-AB64),2,0),IF(AB63=AB62,IF((AB61-AB62)&gt;(AB64-AB63),2,0),2)),0)))</f>
        <v>0</v>
      </c>
      <c r="Y63" s="12">
        <f t="shared" si="6"/>
        <v>1</v>
      </c>
      <c r="Z63" s="12">
        <f t="shared" si="7"/>
        <v>1</v>
      </c>
      <c r="AA63" s="12">
        <f t="shared" si="8"/>
        <v>1</v>
      </c>
      <c r="AB63" s="12">
        <f t="shared" si="9"/>
        <v>1</v>
      </c>
      <c r="AD63" s="12">
        <f t="shared" si="10"/>
        <v>35</v>
      </c>
      <c r="AE63" s="18">
        <f t="shared" si="11"/>
        <v>0</v>
      </c>
      <c r="AF63" s="12">
        <f>IF(S$4=0,0,IF(SUM(AF$7:AF62)=2,0,IF(AJ63=AF$6,IF(AJ63=AJ64,IF((AJ62-AJ63)&lt;=(AJ65-AJ64),2,0),IF(AJ63=AJ62,IF((AJ61-AJ62)&gt;(AJ64-AJ63),2,0),2)),0)))</f>
        <v>0</v>
      </c>
      <c r="AG63" s="12">
        <f>IF(C$4=0,0,IF(SUM(AG$7:AG62)=1,0,IF(AK63=AG$6,IF(AK63=AK64,IF((AK62-AK63)&lt;=(AK65-AK64),1,0),IF(AK63=AK62,IF((AK61-AK62)&gt;(AK64-AK63),1,0),1)),0)))</f>
        <v>0</v>
      </c>
      <c r="AH63" s="12">
        <f>IF(C$4=0,0,IF(SUM(AH$7:AH62)=2,0,IF(AL63=AH$6,IF(AL63=AL64,IF((AL62-AL63)&lt;=(AL65-AL64),2,0),IF(AL63=AL62,IF((AL61-AL62)&gt;(AL64-AL63),2,0),2)),0)))</f>
        <v>0</v>
      </c>
      <c r="AI63" s="12">
        <f>IF(S$4=0,0,IF(SUM(AI$7:AI62)=2,0,IF(AM63=AI$6,IF(AM63=AM64,IF((AM62-AM63)&lt;=(AM65-AM64),2,0),IF(AM63=AM62,IF((AM61-AM62)&gt;(AM64-AM63),2,0),2)),0)))</f>
        <v>0</v>
      </c>
      <c r="AJ63" s="12">
        <f t="shared" si="12"/>
        <v>1</v>
      </c>
      <c r="AK63" s="12">
        <f t="shared" si="13"/>
        <v>1</v>
      </c>
      <c r="AL63" s="12">
        <f t="shared" si="14"/>
        <v>1</v>
      </c>
      <c r="AM63" s="12">
        <f t="shared" si="15"/>
        <v>1</v>
      </c>
    </row>
    <row r="64" spans="1:39" ht="12" customHeight="1" x14ac:dyDescent="0.15">
      <c r="A64" s="5">
        <f t="shared" si="0"/>
        <v>0</v>
      </c>
      <c r="B64" s="5">
        <f t="shared" si="1"/>
        <v>0</v>
      </c>
      <c r="C64" s="14">
        <f t="shared" si="16"/>
        <v>34</v>
      </c>
      <c r="F64" s="258">
        <f>VLOOKUP(C64,Blad1!$A:$I,9,0)</f>
        <v>180</v>
      </c>
      <c r="G64" s="65" t="str">
        <f t="shared" si="17"/>
        <v/>
      </c>
      <c r="H64" s="4" t="str">
        <f>IF(G64="I",$K64,IF(G64="II",$K64-SUM(H$8:H63),IF(G64="III",$K64-SUM(H$8:H63),IF(G64="IV",$K64-SUM(H$8:H63),IF(G64="V",1-SUM(H$8:H63)," ")))))</f>
        <v xml:space="preserve"> </v>
      </c>
      <c r="I64" s="66" t="str">
        <f t="shared" si="18"/>
        <v/>
      </c>
      <c r="J64" s="43" t="str">
        <f>IF(I64="A",$K64,IF(I64="B",$K64-SUM(J$8:J63),IF(I64="C",$K64-SUM(J$8:J63),IF(I64="D",$K64-SUM(J$8:J63),IF(I64="E",1-SUM(J$8:J63)," ")))))</f>
        <v xml:space="preserve"> </v>
      </c>
      <c r="K64" s="1">
        <f>IF(C$4=0,0,(SUM(D$8:D64)/C$4))</f>
        <v>0</v>
      </c>
      <c r="L64" s="9" t="str">
        <f t="shared" si="2"/>
        <v xml:space="preserve"> </v>
      </c>
      <c r="M64" s="2" t="str">
        <f>IF(U64=2,K64,IF(W64=2,K64-SUM(M$8:M63),IF(X64=2,K64-SUM(M$8:M63),IF(X63=2,1-SUM(M$8:M63)," "))))</f>
        <v xml:space="preserve"> </v>
      </c>
      <c r="N64" s="1" t="str">
        <f t="shared" si="3"/>
        <v xml:space="preserve"> </v>
      </c>
      <c r="P64" s="3" t="str">
        <f>IF(O64="Plus",$K64,IF(O64="Basis",$K64-SUM(P$8:P63),IF(O64="Breedte",$K64-SUM(P$8:P63),IF(O63="Breedte",1-SUM(P$8:P63)," "))))</f>
        <v xml:space="preserve"> </v>
      </c>
      <c r="Q64" s="57" t="str">
        <f t="shared" si="20"/>
        <v/>
      </c>
      <c r="R64" s="93">
        <f t="shared" si="19"/>
        <v>180</v>
      </c>
      <c r="S64" s="12">
        <f t="shared" si="4"/>
        <v>34</v>
      </c>
      <c r="T64" s="18">
        <f t="shared" si="5"/>
        <v>0</v>
      </c>
      <c r="U64" s="12">
        <f>IF(C$4=0,0,IF(SUM(U$7:U63)=2,0,IF(Y64=U$6,IF(Y64=Y65,IF((Y63-Y64)&lt;=(Y66-Y65),2,0),IF(Y64=Y63,IF((Y62-Y63)&gt;(Y65-Y64),2,0),2)),0)))</f>
        <v>0</v>
      </c>
      <c r="V64" s="12">
        <f>IF(C$4=0,0,IF(SUM(V$7:V63)=1,0,IF(Z64=V$6,IF(Z64=Z65,IF((Z63-Z64)&lt;=(Z66-Z65),1,0),IF(Z64=Z63,IF((Z62-Z63)&gt;(Z65-Z64),1,0),1)),0)))</f>
        <v>0</v>
      </c>
      <c r="W64" s="12">
        <f>IF(C$4=0,0,IF(SUM(W$7:W63)=2,0,IF(AA64=W$6,IF(AA64=AA65,IF((AA63-AA64)&lt;=(AA66-AA65),2,0),IF(AA64=AA63,IF((AA62-AA63)&gt;(AA65-AA64),2,0),2)),0)))</f>
        <v>0</v>
      </c>
      <c r="X64" s="12">
        <f>IF(C$4=0,0,IF(SUM(X$7:X63)=2,0,IF(AB64=X$6,IF(AB64=AB65,IF((AB63-AB64)&lt;=(AB66-AB65),2,0),IF(AB64=AB63,IF((AB62-AB63)&gt;(AB65-AB64),2,0),2)),0)))</f>
        <v>0</v>
      </c>
      <c r="Y64" s="12">
        <f t="shared" si="6"/>
        <v>1</v>
      </c>
      <c r="Z64" s="12">
        <f t="shared" si="7"/>
        <v>1</v>
      </c>
      <c r="AA64" s="12">
        <f t="shared" si="8"/>
        <v>1</v>
      </c>
      <c r="AB64" s="12">
        <f t="shared" si="9"/>
        <v>1</v>
      </c>
      <c r="AD64" s="12">
        <f t="shared" si="10"/>
        <v>34</v>
      </c>
      <c r="AE64" s="18">
        <f t="shared" si="11"/>
        <v>0</v>
      </c>
      <c r="AF64" s="12">
        <f>IF(S$4=0,0,IF(SUM(AF$7:AF63)=2,0,IF(AJ64=AF$6,IF(AJ64=AJ65,IF((AJ63-AJ64)&lt;=(AJ66-AJ65),2,0),IF(AJ64=AJ63,IF((AJ62-AJ63)&gt;(AJ65-AJ64),2,0),2)),0)))</f>
        <v>0</v>
      </c>
      <c r="AG64" s="12">
        <f>IF(C$4=0,0,IF(SUM(AG$7:AG63)=1,0,IF(AK64=AG$6,IF(AK64=AK65,IF((AK63-AK64)&lt;=(AK66-AK65),1,0),IF(AK64=AK63,IF((AK62-AK63)&gt;(AK65-AK64),1,0),1)),0)))</f>
        <v>0</v>
      </c>
      <c r="AH64" s="12">
        <f>IF(C$4=0,0,IF(SUM(AH$7:AH63)=2,0,IF(AL64=AH$6,IF(AL64=AL65,IF((AL63-AL64)&lt;=(AL66-AL65),2,0),IF(AL64=AL63,IF((AL62-AL63)&gt;(AL65-AL64),2,0),2)),0)))</f>
        <v>0</v>
      </c>
      <c r="AI64" s="12">
        <f>IF(S$4=0,0,IF(SUM(AI$7:AI63)=2,0,IF(AM64=AI$6,IF(AM64=AM65,IF((AM63-AM64)&lt;=(AM66-AM65),2,0),IF(AM64=AM63,IF((AM62-AM63)&gt;(AM65-AM64),2,0),2)),0)))</f>
        <v>0</v>
      </c>
      <c r="AJ64" s="12">
        <f t="shared" si="12"/>
        <v>1</v>
      </c>
      <c r="AK64" s="12">
        <f t="shared" si="13"/>
        <v>1</v>
      </c>
      <c r="AL64" s="12">
        <f t="shared" si="14"/>
        <v>1</v>
      </c>
      <c r="AM64" s="12">
        <f t="shared" si="15"/>
        <v>1</v>
      </c>
    </row>
    <row r="65" spans="1:39" ht="12" customHeight="1" x14ac:dyDescent="0.15">
      <c r="A65" s="5">
        <f t="shared" si="0"/>
        <v>0</v>
      </c>
      <c r="B65" s="5">
        <f t="shared" si="1"/>
        <v>0</v>
      </c>
      <c r="C65" s="14">
        <f t="shared" si="16"/>
        <v>33</v>
      </c>
      <c r="F65" s="258">
        <f>VLOOKUP(C65,Blad1!$A:$I,9,0)</f>
        <v>179</v>
      </c>
      <c r="G65" s="65" t="str">
        <f t="shared" si="17"/>
        <v/>
      </c>
      <c r="H65" s="4" t="str">
        <f>IF(G65="I",$K65,IF(G65="II",$K65-SUM(H$8:H64),IF(G65="III",$K65-SUM(H$8:H64),IF(G65="IV",$K65-SUM(H$8:H64),IF(G65="V",1-SUM(H$8:H64)," ")))))</f>
        <v xml:space="preserve"> </v>
      </c>
      <c r="I65" s="66" t="str">
        <f t="shared" si="18"/>
        <v/>
      </c>
      <c r="J65" s="43" t="str">
        <f>IF(I65="A",$K65,IF(I65="B",$K65-SUM(J$8:J64),IF(I65="C",$K65-SUM(J$8:J64),IF(I65="D",$K65-SUM(J$8:J64),IF(I65="E",1-SUM(J$8:J64)," ")))))</f>
        <v xml:space="preserve"> </v>
      </c>
      <c r="K65" s="1">
        <f>IF(C$4=0,0,(SUM(D$8:D65)/C$4))</f>
        <v>0</v>
      </c>
      <c r="L65" s="9" t="str">
        <f t="shared" si="2"/>
        <v xml:space="preserve"> </v>
      </c>
      <c r="M65" s="2" t="str">
        <f>IF(U65=2,K65,IF(W65=2,K65-SUM(M$8:M64),IF(X65=2,K65-SUM(M$8:M64),IF(X64=2,1-SUM(M$8:M64)," "))))</f>
        <v xml:space="preserve"> </v>
      </c>
      <c r="N65" s="1" t="str">
        <f t="shared" si="3"/>
        <v xml:space="preserve"> </v>
      </c>
      <c r="P65" s="3" t="str">
        <f>IF(O65="Plus",$K65,IF(O65="Basis",$K65-SUM(P$8:P64),IF(O65="Breedte",$K65-SUM(P$8:P64),IF(O64="Breedte",1-SUM(P$8:P64)," "))))</f>
        <v xml:space="preserve"> </v>
      </c>
      <c r="Q65" s="57" t="str">
        <f t="shared" si="20"/>
        <v/>
      </c>
      <c r="R65" s="93">
        <f t="shared" si="19"/>
        <v>179</v>
      </c>
      <c r="S65" s="12">
        <f t="shared" si="4"/>
        <v>33</v>
      </c>
      <c r="T65" s="18">
        <f t="shared" si="5"/>
        <v>0</v>
      </c>
      <c r="U65" s="12">
        <f>IF(C$4=0,0,IF(SUM(U$7:U64)=2,0,IF(Y65=U$6,IF(Y65=Y66,IF((Y64-Y65)&lt;=(Y67-Y66),2,0),IF(Y65=Y64,IF((Y63-Y64)&gt;(Y66-Y65),2,0),2)),0)))</f>
        <v>0</v>
      </c>
      <c r="V65" s="12">
        <f>IF(C$4=0,0,IF(SUM(V$7:V64)=1,0,IF(Z65=V$6,IF(Z65=Z66,IF((Z64-Z65)&lt;=(Z67-Z66),1,0),IF(Z65=Z64,IF((Z63-Z64)&gt;(Z66-Z65),1,0),1)),0)))</f>
        <v>0</v>
      </c>
      <c r="W65" s="12">
        <f>IF(C$4=0,0,IF(SUM(W$7:W64)=2,0,IF(AA65=W$6,IF(AA65=AA66,IF((AA64-AA65)&lt;=(AA67-AA66),2,0),IF(AA65=AA64,IF((AA63-AA64)&gt;(AA66-AA65),2,0),2)),0)))</f>
        <v>0</v>
      </c>
      <c r="X65" s="12">
        <f>IF(C$4=0,0,IF(SUM(X$7:X64)=2,0,IF(AB65=X$6,IF(AB65=AB66,IF((AB64-AB65)&lt;=(AB67-AB66),2,0),IF(AB65=AB64,IF((AB63-AB64)&gt;(AB66-AB65),2,0),2)),0)))</f>
        <v>0</v>
      </c>
      <c r="Y65" s="12">
        <f t="shared" si="6"/>
        <v>1</v>
      </c>
      <c r="Z65" s="12">
        <f t="shared" si="7"/>
        <v>1</v>
      </c>
      <c r="AA65" s="12">
        <f t="shared" si="8"/>
        <v>1</v>
      </c>
      <c r="AB65" s="12">
        <f t="shared" si="9"/>
        <v>1</v>
      </c>
      <c r="AD65" s="12">
        <f t="shared" si="10"/>
        <v>33</v>
      </c>
      <c r="AE65" s="18">
        <f t="shared" si="11"/>
        <v>0</v>
      </c>
      <c r="AF65" s="12">
        <f>IF(S$4=0,0,IF(SUM(AF$7:AF64)=2,0,IF(AJ65=AF$6,IF(AJ65=AJ66,IF((AJ64-AJ65)&lt;=(AJ67-AJ66),2,0),IF(AJ65=AJ64,IF((AJ63-AJ64)&gt;(AJ66-AJ65),2,0),2)),0)))</f>
        <v>0</v>
      </c>
      <c r="AG65" s="12">
        <f>IF(C$4=0,0,IF(SUM(AG$7:AG64)=1,0,IF(AK65=AG$6,IF(AK65=AK66,IF((AK64-AK65)&lt;=(AK67-AK66),1,0),IF(AK65=AK64,IF((AK63-AK64)&gt;(AK66-AK65),1,0),1)),0)))</f>
        <v>0</v>
      </c>
      <c r="AH65" s="12">
        <f>IF(C$4=0,0,IF(SUM(AH$7:AH64)=2,0,IF(AL65=AH$6,IF(AL65=AL66,IF((AL64-AL65)&lt;=(AL67-AL66),2,0),IF(AL65=AL64,IF((AL63-AL64)&gt;(AL66-AL65),2,0),2)),0)))</f>
        <v>0</v>
      </c>
      <c r="AI65" s="12">
        <f>IF(S$4=0,0,IF(SUM(AI$7:AI64)=2,0,IF(AM65=AI$6,IF(AM65=AM66,IF((AM64-AM65)&lt;=(AM67-AM66),2,0),IF(AM65=AM64,IF((AM63-AM64)&gt;(AM66-AM65),2,0),2)),0)))</f>
        <v>0</v>
      </c>
      <c r="AJ65" s="12">
        <f t="shared" si="12"/>
        <v>1</v>
      </c>
      <c r="AK65" s="12">
        <f t="shared" si="13"/>
        <v>1</v>
      </c>
      <c r="AL65" s="12">
        <f t="shared" si="14"/>
        <v>1</v>
      </c>
      <c r="AM65" s="12">
        <f t="shared" si="15"/>
        <v>1</v>
      </c>
    </row>
    <row r="66" spans="1:39" ht="12" customHeight="1" x14ac:dyDescent="0.15">
      <c r="A66" s="5">
        <f t="shared" si="0"/>
        <v>0</v>
      </c>
      <c r="B66" s="5">
        <f t="shared" si="1"/>
        <v>0</v>
      </c>
      <c r="C66" s="14">
        <f t="shared" si="16"/>
        <v>32</v>
      </c>
      <c r="F66" s="258">
        <f>VLOOKUP(C66,Blad1!$A:$I,9,0)</f>
        <v>178</v>
      </c>
      <c r="G66" s="65" t="str">
        <f t="shared" si="17"/>
        <v/>
      </c>
      <c r="H66" s="4" t="str">
        <f>IF(G66="I",$K66,IF(G66="II",$K66-SUM(H$8:H65),IF(G66="III",$K66-SUM(H$8:H65),IF(G66="IV",$K66-SUM(H$8:H65),IF(G66="V",1-SUM(H$8:H65)," ")))))</f>
        <v xml:space="preserve"> </v>
      </c>
      <c r="I66" s="66" t="str">
        <f t="shared" si="18"/>
        <v/>
      </c>
      <c r="J66" s="43" t="str">
        <f>IF(I66="A",$K66,IF(I66="B",$K66-SUM(J$8:J65),IF(I66="C",$K66-SUM(J$8:J65),IF(I66="D",$K66-SUM(J$8:J65),IF(I66="E",1-SUM(J$8:J65)," ")))))</f>
        <v xml:space="preserve"> </v>
      </c>
      <c r="K66" s="1">
        <f>IF(C$4=0,0,(SUM(D$8:D66)/C$4))</f>
        <v>0</v>
      </c>
      <c r="L66" s="9" t="str">
        <f t="shared" si="2"/>
        <v xml:space="preserve"> </v>
      </c>
      <c r="M66" s="2" t="str">
        <f>IF(U66=2,K66,IF(W66=2,K66-SUM(M$8:M65),IF(X66=2,K66-SUM(M$8:M65),IF(X65=2,1-SUM(M$8:M65)," "))))</f>
        <v xml:space="preserve"> </v>
      </c>
      <c r="N66" s="1" t="str">
        <f t="shared" si="3"/>
        <v xml:space="preserve"> </v>
      </c>
      <c r="P66" s="3" t="str">
        <f>IF(O66="Plus",$K66,IF(O66="Basis",$K66-SUM(P$8:P65),IF(O66="Breedte",$K66-SUM(P$8:P65),IF(O65="Breedte",1-SUM(P$8:P65)," "))))</f>
        <v xml:space="preserve"> </v>
      </c>
      <c r="Q66" s="57" t="str">
        <f t="shared" si="20"/>
        <v/>
      </c>
      <c r="R66" s="93">
        <f t="shared" si="19"/>
        <v>178</v>
      </c>
      <c r="S66" s="12">
        <f t="shared" si="4"/>
        <v>32</v>
      </c>
      <c r="T66" s="18">
        <f t="shared" si="5"/>
        <v>0</v>
      </c>
      <c r="U66" s="12">
        <f>IF(C$4=0,0,IF(SUM(U$7:U65)=2,0,IF(Y66=U$6,IF(Y66=Y67,IF((Y65-Y66)&lt;=(Y68-Y67),2,0),IF(Y66=Y65,IF((Y64-Y65)&gt;(Y67-Y66),2,0),2)),0)))</f>
        <v>0</v>
      </c>
      <c r="V66" s="12">
        <f>IF(C$4=0,0,IF(SUM(V$7:V65)=1,0,IF(Z66=V$6,IF(Z66=Z67,IF((Z65-Z66)&lt;=(Z68-Z67),1,0),IF(Z66=Z65,IF((Z64-Z65)&gt;(Z67-Z66),1,0),1)),0)))</f>
        <v>0</v>
      </c>
      <c r="W66" s="12">
        <f>IF(C$4=0,0,IF(SUM(W$7:W65)=2,0,IF(AA66=W$6,IF(AA66=AA67,IF((AA65-AA66)&lt;=(AA68-AA67),2,0),IF(AA66=AA65,IF((AA64-AA65)&gt;(AA67-AA66),2,0),2)),0)))</f>
        <v>0</v>
      </c>
      <c r="X66" s="12">
        <f>IF(C$4=0,0,IF(SUM(X$7:X65)=2,0,IF(AB66=X$6,IF(AB66=AB67,IF((AB65-AB66)&lt;=(AB68-AB67),2,0),IF(AB66=AB65,IF((AB64-AB65)&gt;(AB67-AB66),2,0),2)),0)))</f>
        <v>0</v>
      </c>
      <c r="Y66" s="12">
        <f t="shared" si="6"/>
        <v>1</v>
      </c>
      <c r="Z66" s="12">
        <f t="shared" si="7"/>
        <v>1</v>
      </c>
      <c r="AA66" s="12">
        <f t="shared" si="8"/>
        <v>1</v>
      </c>
      <c r="AB66" s="12">
        <f t="shared" si="9"/>
        <v>1</v>
      </c>
      <c r="AD66" s="12">
        <f t="shared" si="10"/>
        <v>32</v>
      </c>
      <c r="AE66" s="18">
        <f t="shared" si="11"/>
        <v>0</v>
      </c>
      <c r="AF66" s="12">
        <f>IF(S$4=0,0,IF(SUM(AF$7:AF65)=2,0,IF(AJ66=AF$6,IF(AJ66=AJ67,IF((AJ65-AJ66)&lt;=(AJ68-AJ67),2,0),IF(AJ66=AJ65,IF((AJ64-AJ65)&gt;(AJ67-AJ66),2,0),2)),0)))</f>
        <v>0</v>
      </c>
      <c r="AG66" s="12">
        <f>IF(C$4=0,0,IF(SUM(AG$7:AG65)=1,0,IF(AK66=AG$6,IF(AK66=AK67,IF((AK65-AK66)&lt;=(AK68-AK67),1,0),IF(AK66=AK65,IF((AK64-AK65)&gt;(AK67-AK66),1,0),1)),0)))</f>
        <v>0</v>
      </c>
      <c r="AH66" s="12">
        <f>IF(C$4=0,0,IF(SUM(AH$7:AH65)=2,0,IF(AL66=AH$6,IF(AL66=AL67,IF((AL65-AL66)&lt;=(AL68-AL67),2,0),IF(AL66=AL65,IF((AL64-AL65)&gt;(AL67-AL66),2,0),2)),0)))</f>
        <v>0</v>
      </c>
      <c r="AI66" s="12">
        <f>IF(S$4=0,0,IF(SUM(AI$7:AI65)=2,0,IF(AM66=AI$6,IF(AM66=AM67,IF((AM65-AM66)&lt;=(AM68-AM67),2,0),IF(AM66=AM65,IF((AM64-AM65)&gt;(AM67-AM66),2,0),2)),0)))</f>
        <v>0</v>
      </c>
      <c r="AJ66" s="12">
        <f t="shared" si="12"/>
        <v>1</v>
      </c>
      <c r="AK66" s="12">
        <f t="shared" si="13"/>
        <v>1</v>
      </c>
      <c r="AL66" s="12">
        <f t="shared" si="14"/>
        <v>1</v>
      </c>
      <c r="AM66" s="12">
        <f t="shared" si="15"/>
        <v>1</v>
      </c>
    </row>
    <row r="67" spans="1:39" ht="12" customHeight="1" x14ac:dyDescent="0.15">
      <c r="A67" s="5">
        <f t="shared" si="0"/>
        <v>0</v>
      </c>
      <c r="B67" s="5">
        <f t="shared" si="1"/>
        <v>0</v>
      </c>
      <c r="C67" s="14">
        <f t="shared" si="16"/>
        <v>31</v>
      </c>
      <c r="F67" s="258">
        <f>VLOOKUP(C67,Blad1!$A:$I,9,0)</f>
        <v>177</v>
      </c>
      <c r="G67" s="65" t="str">
        <f t="shared" si="17"/>
        <v/>
      </c>
      <c r="H67" s="4" t="str">
        <f>IF(G67="I",$K67,IF(G67="II",$K67-SUM(H$8:H66),IF(G67="III",$K67-SUM(H$8:H66),IF(G67="IV",$K67-SUM(H$8:H66),IF(G67="V",1-SUM(H$8:H66)," ")))))</f>
        <v xml:space="preserve"> </v>
      </c>
      <c r="I67" s="66" t="str">
        <f t="shared" si="18"/>
        <v/>
      </c>
      <c r="J67" s="43" t="str">
        <f>IF(I67="A",$K67,IF(I67="B",$K67-SUM(J$8:J66),IF(I67="C",$K67-SUM(J$8:J66),IF(I67="D",$K67-SUM(J$8:J66),IF(I67="E",1-SUM(J$8:J66)," ")))))</f>
        <v xml:space="preserve"> </v>
      </c>
      <c r="K67" s="1">
        <f>IF(C$4=0,0,(SUM(D$8:D67)/C$4))</f>
        <v>0</v>
      </c>
      <c r="L67" s="9" t="str">
        <f t="shared" si="2"/>
        <v xml:space="preserve"> </v>
      </c>
      <c r="M67" s="2" t="str">
        <f>IF(U67=2,K67,IF(W67=2,K67-SUM(M$8:M66),IF(X67=2,K67-SUM(M$8:M66),IF(X66=2,1-SUM(M$8:M66)," "))))</f>
        <v xml:space="preserve"> </v>
      </c>
      <c r="N67" s="1" t="str">
        <f t="shared" si="3"/>
        <v xml:space="preserve"> </v>
      </c>
      <c r="P67" s="3" t="str">
        <f>IF(O67="Plus",$K67,IF(O67="Basis",$K67-SUM(P$8:P66),IF(O67="Breedte",$K67-SUM(P$8:P66),IF(O66="Breedte",1-SUM(P$8:P66)," "))))</f>
        <v xml:space="preserve"> </v>
      </c>
      <c r="Q67" s="57" t="str">
        <f t="shared" si="20"/>
        <v/>
      </c>
      <c r="R67" s="93">
        <f t="shared" si="19"/>
        <v>177</v>
      </c>
      <c r="S67" s="12">
        <f t="shared" si="4"/>
        <v>31</v>
      </c>
      <c r="T67" s="18">
        <f t="shared" si="5"/>
        <v>0</v>
      </c>
      <c r="U67" s="12">
        <f>IF(C$4=0,0,IF(SUM(U$7:U66)=2,0,IF(Y67=U$6,IF(Y67=Y68,IF((Y66-Y67)&lt;=(Y69-Y68),2,0),IF(Y67=Y66,IF((Y65-Y66)&gt;(Y68-Y67),2,0),2)),0)))</f>
        <v>0</v>
      </c>
      <c r="V67" s="12">
        <f>IF(C$4=0,0,IF(SUM(V$7:V66)=1,0,IF(Z67=V$6,IF(Z67=Z68,IF((Z66-Z67)&lt;=(Z69-Z68),1,0),IF(Z67=Z66,IF((Z65-Z66)&gt;(Z68-Z67),1,0),1)),0)))</f>
        <v>0</v>
      </c>
      <c r="W67" s="12">
        <f>IF(C$4=0,0,IF(SUM(W$7:W66)=2,0,IF(AA67=W$6,IF(AA67=AA68,IF((AA66-AA67)&lt;=(AA69-AA68),2,0),IF(AA67=AA66,IF((AA65-AA66)&gt;(AA68-AA67),2,0),2)),0)))</f>
        <v>0</v>
      </c>
      <c r="X67" s="12">
        <f>IF(C$4=0,0,IF(SUM(X$7:X66)=2,0,IF(AB67=X$6,IF(AB67=AB68,IF((AB66-AB67)&lt;=(AB69-AB68),2,0),IF(AB67=AB66,IF((AB65-AB66)&gt;(AB68-AB67),2,0),2)),0)))</f>
        <v>0</v>
      </c>
      <c r="Y67" s="12">
        <f t="shared" si="6"/>
        <v>1</v>
      </c>
      <c r="Z67" s="12">
        <f t="shared" si="7"/>
        <v>1</v>
      </c>
      <c r="AA67" s="12">
        <f t="shared" si="8"/>
        <v>1</v>
      </c>
      <c r="AB67" s="12">
        <f t="shared" si="9"/>
        <v>1</v>
      </c>
      <c r="AD67" s="12">
        <f t="shared" si="10"/>
        <v>31</v>
      </c>
      <c r="AE67" s="18">
        <f t="shared" si="11"/>
        <v>0</v>
      </c>
      <c r="AF67" s="12">
        <f>IF(S$4=0,0,IF(SUM(AF$7:AF66)=2,0,IF(AJ67=AF$6,IF(AJ67=AJ68,IF((AJ66-AJ67)&lt;=(AJ69-AJ68),2,0),IF(AJ67=AJ66,IF((AJ65-AJ66)&gt;(AJ68-AJ67),2,0),2)),0)))</f>
        <v>0</v>
      </c>
      <c r="AG67" s="12">
        <f>IF(C$4=0,0,IF(SUM(AG$7:AG66)=1,0,IF(AK67=AG$6,IF(AK67=AK68,IF((AK66-AK67)&lt;=(AK69-AK68),1,0),IF(AK67=AK66,IF((AK65-AK66)&gt;(AK68-AK67),1,0),1)),0)))</f>
        <v>0</v>
      </c>
      <c r="AH67" s="12">
        <f>IF(C$4=0,0,IF(SUM(AH$7:AH66)=2,0,IF(AL67=AH$6,IF(AL67=AL68,IF((AL66-AL67)&lt;=(AL69-AL68),2,0),IF(AL67=AL66,IF((AL65-AL66)&gt;(AL68-AL67),2,0),2)),0)))</f>
        <v>0</v>
      </c>
      <c r="AI67" s="12">
        <f>IF(S$4=0,0,IF(SUM(AI$7:AI66)=2,0,IF(AM67=AI$6,IF(AM67=AM68,IF((AM66-AM67)&lt;=(AM69-AM68),2,0),IF(AM67=AM66,IF((AM65-AM66)&gt;(AM68-AM67),2,0),2)),0)))</f>
        <v>0</v>
      </c>
      <c r="AJ67" s="12">
        <f t="shared" si="12"/>
        <v>1</v>
      </c>
      <c r="AK67" s="12">
        <f t="shared" si="13"/>
        <v>1</v>
      </c>
      <c r="AL67" s="12">
        <f t="shared" si="14"/>
        <v>1</v>
      </c>
      <c r="AM67" s="12">
        <f t="shared" si="15"/>
        <v>1</v>
      </c>
    </row>
    <row r="68" spans="1:39" ht="12" customHeight="1" x14ac:dyDescent="0.15">
      <c r="A68" s="5">
        <f t="shared" si="0"/>
        <v>0</v>
      </c>
      <c r="B68" s="5">
        <f t="shared" si="1"/>
        <v>0</v>
      </c>
      <c r="C68" s="14">
        <f t="shared" si="16"/>
        <v>30</v>
      </c>
      <c r="F68" s="258">
        <f>VLOOKUP(C68,Blad1!$A:$I,9,0)</f>
        <v>176</v>
      </c>
      <c r="G68" s="65" t="str">
        <f t="shared" si="17"/>
        <v/>
      </c>
      <c r="H68" s="4" t="str">
        <f>IF(G68="I",$K68,IF(G68="II",$K68-SUM(H$8:H67),IF(G68="III",$K68-SUM(H$8:H67),IF(G68="IV",$K68-SUM(H$8:H67),IF(G68="V",1-SUM(H$8:H67)," ")))))</f>
        <v xml:space="preserve"> </v>
      </c>
      <c r="I68" s="66" t="str">
        <f t="shared" si="18"/>
        <v/>
      </c>
      <c r="J68" s="43" t="str">
        <f>IF(I68="A",$K68,IF(I68="B",$K68-SUM(J$8:J67),IF(I68="C",$K68-SUM(J$8:J67),IF(I68="D",$K68-SUM(J$8:J67),IF(I68="E",1-SUM(J$8:J67)," ")))))</f>
        <v xml:space="preserve"> </v>
      </c>
      <c r="K68" s="1">
        <f>IF(C$4=0,0,(SUM(D$8:D68)/C$4))</f>
        <v>0</v>
      </c>
      <c r="L68" s="9" t="str">
        <f t="shared" si="2"/>
        <v xml:space="preserve"> </v>
      </c>
      <c r="M68" s="2" t="str">
        <f>IF(U68=2,K68,IF(W68=2,K68-SUM(M$8:M67),IF(X68=2,K68-SUM(M$8:M67),IF(X67=2,1-SUM(M$8:M67)," "))))</f>
        <v xml:space="preserve"> </v>
      </c>
      <c r="N68" s="1" t="str">
        <f t="shared" si="3"/>
        <v xml:space="preserve"> </v>
      </c>
      <c r="P68" s="3" t="str">
        <f>IF(O68="Plus",$K68,IF(O68="Basis",$K68-SUM(P$8:P67),IF(O68="Breedte",$K68-SUM(P$8:P67),IF(O67="Breedte",1-SUM(P$8:P67)," "))))</f>
        <v xml:space="preserve"> </v>
      </c>
      <c r="Q68" s="57" t="str">
        <f t="shared" si="20"/>
        <v/>
      </c>
      <c r="R68" s="93">
        <f t="shared" si="19"/>
        <v>176</v>
      </c>
      <c r="S68" s="12">
        <f t="shared" si="4"/>
        <v>30</v>
      </c>
      <c r="T68" s="18">
        <f t="shared" si="5"/>
        <v>0</v>
      </c>
      <c r="U68" s="12">
        <f>IF(C$4=0,0,IF(SUM(U$7:U67)=2,0,IF(Y68=U$6,IF(Y68=Y69,IF((Y67-Y68)&lt;=(Y70-Y69),2,0),IF(Y68=Y67,IF((Y66-Y67)&gt;(Y69-Y68),2,0),2)),0)))</f>
        <v>0</v>
      </c>
      <c r="V68" s="12">
        <f>IF(C$4=0,0,IF(SUM(V$7:V67)=1,0,IF(Z68=V$6,IF(Z68=Z69,IF((Z67-Z68)&lt;=(Z70-Z69),1,0),IF(Z68=Z67,IF((Z66-Z67)&gt;(Z69-Z68),1,0),1)),0)))</f>
        <v>0</v>
      </c>
      <c r="W68" s="12">
        <f>IF(C$4=0,0,IF(SUM(W$7:W67)=2,0,IF(AA68=W$6,IF(AA68=AA69,IF((AA67-AA68)&lt;=(AA70-AA69),2,0),IF(AA68=AA67,IF((AA66-AA67)&gt;(AA69-AA68),2,0),2)),0)))</f>
        <v>0</v>
      </c>
      <c r="X68" s="12">
        <f>IF(C$4=0,0,IF(SUM(X$7:X67)=2,0,IF(AB68=X$6,IF(AB68=AB69,IF((AB67-AB68)&lt;=(AB70-AB69),2,0),IF(AB68=AB67,IF((AB66-AB67)&gt;(AB69-AB68),2,0),2)),0)))</f>
        <v>0</v>
      </c>
      <c r="Y68" s="12">
        <f t="shared" si="6"/>
        <v>1</v>
      </c>
      <c r="Z68" s="12">
        <f t="shared" si="7"/>
        <v>1</v>
      </c>
      <c r="AA68" s="12">
        <f t="shared" si="8"/>
        <v>1</v>
      </c>
      <c r="AB68" s="12">
        <f t="shared" si="9"/>
        <v>1</v>
      </c>
      <c r="AD68" s="12">
        <f t="shared" si="10"/>
        <v>30</v>
      </c>
      <c r="AE68" s="18">
        <f t="shared" si="11"/>
        <v>0</v>
      </c>
      <c r="AF68" s="12">
        <f>IF(S$4=0,0,IF(SUM(AF$7:AF67)=2,0,IF(AJ68=AF$6,IF(AJ68=AJ69,IF((AJ67-AJ68)&lt;=(AJ70-AJ69),2,0),IF(AJ68=AJ67,IF((AJ66-AJ67)&gt;(AJ69-AJ68),2,0),2)),0)))</f>
        <v>0</v>
      </c>
      <c r="AG68" s="12">
        <f>IF(C$4=0,0,IF(SUM(AG$7:AG67)=1,0,IF(AK68=AG$6,IF(AK68=AK69,IF((AK67-AK68)&lt;=(AK70-AK69),1,0),IF(AK68=AK67,IF((AK66-AK67)&gt;(AK69-AK68),1,0),1)),0)))</f>
        <v>0</v>
      </c>
      <c r="AH68" s="12">
        <f>IF(C$4=0,0,IF(SUM(AH$7:AH67)=2,0,IF(AL68=AH$6,IF(AL68=AL69,IF((AL67-AL68)&lt;=(AL70-AL69),2,0),IF(AL68=AL67,IF((AL66-AL67)&gt;(AL69-AL68),2,0),2)),0)))</f>
        <v>0</v>
      </c>
      <c r="AI68" s="12">
        <f>IF(S$4=0,0,IF(SUM(AI$7:AI67)=2,0,IF(AM68=AI$6,IF(AM68=AM69,IF((AM67-AM68)&lt;=(AM70-AM69),2,0),IF(AM68=AM67,IF((AM66-AM67)&gt;(AM69-AM68),2,0),2)),0)))</f>
        <v>0</v>
      </c>
      <c r="AJ68" s="12">
        <f t="shared" si="12"/>
        <v>1</v>
      </c>
      <c r="AK68" s="12">
        <f t="shared" si="13"/>
        <v>1</v>
      </c>
      <c r="AL68" s="12">
        <f t="shared" si="14"/>
        <v>1</v>
      </c>
      <c r="AM68" s="12">
        <f t="shared" si="15"/>
        <v>1</v>
      </c>
    </row>
    <row r="69" spans="1:39" ht="12" customHeight="1" x14ac:dyDescent="0.15">
      <c r="A69" s="5">
        <f t="shared" si="0"/>
        <v>0</v>
      </c>
      <c r="B69" s="5">
        <f t="shared" si="1"/>
        <v>0</v>
      </c>
      <c r="C69" s="14">
        <f t="shared" si="16"/>
        <v>29</v>
      </c>
      <c r="F69" s="258">
        <f>VLOOKUP(C69,Blad1!$A:$I,9,0)</f>
        <v>175</v>
      </c>
      <c r="G69" s="65" t="str">
        <f t="shared" si="17"/>
        <v/>
      </c>
      <c r="H69" s="4" t="str">
        <f>IF(G69="I",$K69,IF(G69="II",$K69-SUM(H$8:H68),IF(G69="III",$K69-SUM(H$8:H68),IF(G69="IV",$K69-SUM(H$8:H68),IF(G69="V",1-SUM(H$8:H68)," ")))))</f>
        <v xml:space="preserve"> </v>
      </c>
      <c r="I69" s="66" t="str">
        <f t="shared" si="18"/>
        <v/>
      </c>
      <c r="J69" s="43" t="str">
        <f>IF(I69="A",$K69,IF(I69="B",$K69-SUM(J$8:J68),IF(I69="C",$K69-SUM(J$8:J68),IF(I69="D",$K69-SUM(J$8:J68),IF(I69="E",1-SUM(J$8:J68)," ")))))</f>
        <v xml:space="preserve"> </v>
      </c>
      <c r="K69" s="1">
        <f>IF(C$4=0,0,(SUM(D$8:D69)/C$4))</f>
        <v>0</v>
      </c>
      <c r="L69" s="9" t="str">
        <f t="shared" si="2"/>
        <v xml:space="preserve"> </v>
      </c>
      <c r="M69" s="2" t="str">
        <f>IF(U69=2,K69,IF(W69=2,K69-SUM(M$8:M68),IF(X69=2,K69-SUM(M$8:M68),IF(X68=2,1-SUM(M$8:M68)," "))))</f>
        <v xml:space="preserve"> </v>
      </c>
      <c r="N69" s="1" t="str">
        <f t="shared" si="3"/>
        <v xml:space="preserve"> </v>
      </c>
      <c r="P69" s="3" t="str">
        <f>IF(O69="Plus",$K69,IF(O69="Basis",$K69-SUM(P$8:P68),IF(O69="Breedte",$K69-SUM(P$8:P68),IF(O68="Breedte",1-SUM(P$8:P68)," "))))</f>
        <v xml:space="preserve"> </v>
      </c>
      <c r="Q69" s="57" t="str">
        <f t="shared" si="20"/>
        <v/>
      </c>
      <c r="R69" s="93">
        <f t="shared" si="19"/>
        <v>175</v>
      </c>
      <c r="S69" s="12">
        <f t="shared" si="4"/>
        <v>29</v>
      </c>
      <c r="T69" s="18">
        <f t="shared" si="5"/>
        <v>0</v>
      </c>
      <c r="U69" s="12">
        <f>IF(C$4=0,0,IF(SUM(U$7:U68)=2,0,IF(Y69=U$6,IF(Y69=Y70,IF((Y68-Y69)&lt;=(Y71-Y70),2,0),IF(Y69=Y68,IF((Y67-Y68)&gt;(Y70-Y69),2,0),2)),0)))</f>
        <v>0</v>
      </c>
      <c r="V69" s="12">
        <f>IF(C$4=0,0,IF(SUM(V$7:V68)=1,0,IF(Z69=V$6,IF(Z69=Z70,IF((Z68-Z69)&lt;=(Z71-Z70),1,0),IF(Z69=Z68,IF((Z67-Z68)&gt;(Z70-Z69),1,0),1)),0)))</f>
        <v>0</v>
      </c>
      <c r="W69" s="12">
        <f>IF(C$4=0,0,IF(SUM(W$7:W68)=2,0,IF(AA69=W$6,IF(AA69=AA70,IF((AA68-AA69)&lt;=(AA71-AA70),2,0),IF(AA69=AA68,IF((AA67-AA68)&gt;(AA70-AA69),2,0),2)),0)))</f>
        <v>0</v>
      </c>
      <c r="X69" s="12">
        <f>IF(C$4=0,0,IF(SUM(X$7:X68)=2,0,IF(AB69=X$6,IF(AB69=AB70,IF((AB68-AB69)&lt;=(AB71-AB70),2,0),IF(AB69=AB68,IF((AB67-AB68)&gt;(AB70-AB69),2,0),2)),0)))</f>
        <v>0</v>
      </c>
      <c r="Y69" s="12">
        <f t="shared" si="6"/>
        <v>1</v>
      </c>
      <c r="Z69" s="12">
        <f t="shared" si="7"/>
        <v>1</v>
      </c>
      <c r="AA69" s="12">
        <f t="shared" si="8"/>
        <v>1</v>
      </c>
      <c r="AB69" s="12">
        <f t="shared" si="9"/>
        <v>1</v>
      </c>
      <c r="AD69" s="12">
        <f t="shared" si="10"/>
        <v>29</v>
      </c>
      <c r="AE69" s="18">
        <f t="shared" si="11"/>
        <v>0</v>
      </c>
      <c r="AF69" s="12">
        <f>IF(S$4=0,0,IF(SUM(AF$7:AF68)=2,0,IF(AJ69=AF$6,IF(AJ69=AJ70,IF((AJ68-AJ69)&lt;=(AJ71-AJ70),2,0),IF(AJ69=AJ68,IF((AJ67-AJ68)&gt;(AJ70-AJ69),2,0),2)),0)))</f>
        <v>0</v>
      </c>
      <c r="AG69" s="12">
        <f>IF(C$4=0,0,IF(SUM(AG$7:AG68)=1,0,IF(AK69=AG$6,IF(AK69=AK70,IF((AK68-AK69)&lt;=(AK71-AK70),1,0),IF(AK69=AK68,IF((AK67-AK68)&gt;(AK70-AK69),1,0),1)),0)))</f>
        <v>0</v>
      </c>
      <c r="AH69" s="12">
        <f>IF(C$4=0,0,IF(SUM(AH$7:AH68)=2,0,IF(AL69=AH$6,IF(AL69=AL70,IF((AL68-AL69)&lt;=(AL71-AL70),2,0),IF(AL69=AL68,IF((AL67-AL68)&gt;(AL70-AL69),2,0),2)),0)))</f>
        <v>0</v>
      </c>
      <c r="AI69" s="12">
        <f>IF(S$4=0,0,IF(SUM(AI$7:AI68)=2,0,IF(AM69=AI$6,IF(AM69=AM70,IF((AM68-AM69)&lt;=(AM71-AM70),2,0),IF(AM69=AM68,IF((AM67-AM68)&gt;(AM70-AM69),2,0),2)),0)))</f>
        <v>0</v>
      </c>
      <c r="AJ69" s="12">
        <f t="shared" si="12"/>
        <v>1</v>
      </c>
      <c r="AK69" s="12">
        <f t="shared" si="13"/>
        <v>1</v>
      </c>
      <c r="AL69" s="12">
        <f t="shared" si="14"/>
        <v>1</v>
      </c>
      <c r="AM69" s="12">
        <f t="shared" si="15"/>
        <v>1</v>
      </c>
    </row>
    <row r="70" spans="1:39" ht="12" customHeight="1" x14ac:dyDescent="0.15">
      <c r="A70" s="5">
        <f t="shared" si="0"/>
        <v>0</v>
      </c>
      <c r="B70" s="5">
        <f t="shared" si="1"/>
        <v>0</v>
      </c>
      <c r="C70" s="14">
        <f t="shared" si="16"/>
        <v>28</v>
      </c>
      <c r="F70" s="258">
        <f>VLOOKUP(C70,Blad1!$A:$I,9,0)</f>
        <v>175.45454545454544</v>
      </c>
      <c r="G70" s="65" t="str">
        <f t="shared" si="17"/>
        <v/>
      </c>
      <c r="H70" s="4" t="str">
        <f>IF(G70="I",$K70,IF(G70="II",$K70-SUM(H$8:H69),IF(G70="III",$K70-SUM(H$8:H69),IF(G70="IV",$K70-SUM(H$8:H69),IF(G70="V",1-SUM(H$8:H69)," ")))))</f>
        <v xml:space="preserve"> </v>
      </c>
      <c r="I70" s="66" t="str">
        <f t="shared" si="18"/>
        <v/>
      </c>
      <c r="J70" s="43" t="str">
        <f>IF(I70="A",$K70,IF(I70="B",$K70-SUM(J$8:J69),IF(I70="C",$K70-SUM(J$8:J69),IF(I70="D",$K70-SUM(J$8:J69),IF(I70="E",1-SUM(J$8:J69)," ")))))</f>
        <v xml:space="preserve"> </v>
      </c>
      <c r="K70" s="1">
        <f>IF(C$4=0,0,(SUM(D$8:D70)/C$4))</f>
        <v>0</v>
      </c>
      <c r="L70" s="9" t="str">
        <f t="shared" si="2"/>
        <v xml:space="preserve"> </v>
      </c>
      <c r="M70" s="2" t="str">
        <f>IF(U70=2,K70,IF(W70=2,K70-SUM(M$8:M69),IF(X70=2,K70-SUM(M$8:M69),IF(X69=2,1-SUM(M$8:M69)," "))))</f>
        <v xml:space="preserve"> </v>
      </c>
      <c r="N70" s="1" t="str">
        <f t="shared" si="3"/>
        <v xml:space="preserve"> </v>
      </c>
      <c r="P70" s="3" t="str">
        <f>IF(O70="Plus",$K70,IF(O70="Basis",$K70-SUM(P$8:P69),IF(O70="Breedte",$K70-SUM(P$8:P69),IF(O69="Breedte",1-SUM(P$8:P69)," "))))</f>
        <v xml:space="preserve"> </v>
      </c>
      <c r="Q70" s="57" t="str">
        <f t="shared" si="20"/>
        <v/>
      </c>
      <c r="R70" s="93">
        <f t="shared" si="19"/>
        <v>175.45454545454544</v>
      </c>
      <c r="S70" s="12">
        <f t="shared" si="4"/>
        <v>28</v>
      </c>
      <c r="T70" s="18">
        <f t="shared" si="5"/>
        <v>0</v>
      </c>
      <c r="U70" s="12">
        <f>IF(C$4=0,0,IF(SUM(U$7:U69)=2,0,IF(Y70=U$6,IF(Y70=Y71,IF((Y69-Y70)&lt;=(Y72-Y71),2,0),IF(Y70=Y69,IF((Y68-Y69)&gt;(Y71-Y70),2,0),2)),0)))</f>
        <v>0</v>
      </c>
      <c r="V70" s="12">
        <f>IF(C$4=0,0,IF(SUM(V$7:V69)=1,0,IF(Z70=V$6,IF(Z70=Z71,IF((Z69-Z70)&lt;=(Z72-Z71),1,0),IF(Z70=Z69,IF((Z68-Z69)&gt;(Z71-Z70),1,0),1)),0)))</f>
        <v>0</v>
      </c>
      <c r="W70" s="12">
        <f>IF(C$4=0,0,IF(SUM(W$7:W69)=2,0,IF(AA70=W$6,IF(AA70=AA71,IF((AA69-AA70)&lt;=(AA72-AA71),2,0),IF(AA70=AA69,IF((AA68-AA69)&gt;(AA71-AA70),2,0),2)),0)))</f>
        <v>0</v>
      </c>
      <c r="X70" s="12">
        <f>IF(C$4=0,0,IF(SUM(X$7:X69)=2,0,IF(AB70=X$6,IF(AB70=AB71,IF((AB69-AB70)&lt;=(AB72-AB71),2,0),IF(AB70=AB69,IF((AB68-AB69)&gt;(AB71-AB70),2,0),2)),0)))</f>
        <v>0</v>
      </c>
      <c r="Y70" s="12">
        <f t="shared" si="6"/>
        <v>1</v>
      </c>
      <c r="Z70" s="12">
        <f t="shared" si="7"/>
        <v>1</v>
      </c>
      <c r="AA70" s="12">
        <f t="shared" si="8"/>
        <v>1</v>
      </c>
      <c r="AB70" s="12">
        <f t="shared" si="9"/>
        <v>1</v>
      </c>
      <c r="AD70" s="12">
        <f t="shared" si="10"/>
        <v>28</v>
      </c>
      <c r="AE70" s="18">
        <f t="shared" si="11"/>
        <v>0</v>
      </c>
      <c r="AF70" s="12">
        <f>IF(S$4=0,0,IF(SUM(AF$7:AF69)=2,0,IF(AJ70=AF$6,IF(AJ70=AJ71,IF((AJ69-AJ70)&lt;=(AJ72-AJ71),2,0),IF(AJ70=AJ69,IF((AJ68-AJ69)&gt;(AJ71-AJ70),2,0),2)),0)))</f>
        <v>0</v>
      </c>
      <c r="AG70" s="12">
        <f>IF(C$4=0,0,IF(SUM(AG$7:AG69)=1,0,IF(AK70=AG$6,IF(AK70=AK71,IF((AK69-AK70)&lt;=(AK72-AK71),1,0),IF(AK70=AK69,IF((AK68-AK69)&gt;(AK71-AK70),1,0),1)),0)))</f>
        <v>0</v>
      </c>
      <c r="AH70" s="12">
        <f>IF(C$4=0,0,IF(SUM(AH$7:AH69)=2,0,IF(AL70=AH$6,IF(AL70=AL71,IF((AL69-AL70)&lt;=(AL72-AL71),2,0),IF(AL70=AL69,IF((AL68-AL69)&gt;(AL71-AL70),2,0),2)),0)))</f>
        <v>0</v>
      </c>
      <c r="AI70" s="12">
        <f>IF(S$4=0,0,IF(SUM(AI$7:AI69)=2,0,IF(AM70=AI$6,IF(AM70=AM71,IF((AM69-AM70)&lt;=(AM72-AM71),2,0),IF(AM70=AM69,IF((AM68-AM69)&gt;(AM71-AM70),2,0),2)),0)))</f>
        <v>0</v>
      </c>
      <c r="AJ70" s="12">
        <f t="shared" si="12"/>
        <v>1</v>
      </c>
      <c r="AK70" s="12">
        <f t="shared" si="13"/>
        <v>1</v>
      </c>
      <c r="AL70" s="12">
        <f t="shared" si="14"/>
        <v>1</v>
      </c>
      <c r="AM70" s="12">
        <f t="shared" si="15"/>
        <v>1</v>
      </c>
    </row>
    <row r="71" spans="1:39" ht="12" customHeight="1" x14ac:dyDescent="0.15">
      <c r="A71" s="5">
        <f t="shared" si="0"/>
        <v>0</v>
      </c>
      <c r="B71" s="5">
        <f t="shared" si="1"/>
        <v>0</v>
      </c>
      <c r="C71" s="14">
        <f t="shared" si="16"/>
        <v>27</v>
      </c>
      <c r="F71" s="258">
        <f>VLOOKUP(C71,Blad1!$A:$I,9,0)</f>
        <v>174</v>
      </c>
      <c r="G71" s="65" t="str">
        <f t="shared" si="17"/>
        <v/>
      </c>
      <c r="H71" s="4" t="str">
        <f>IF(G71="I",$K71,IF(G71="II",$K71-SUM(H$8:H70),IF(G71="III",$K71-SUM(H$8:H70),IF(G71="IV",$K71-SUM(H$8:H70),IF(G71="V",1-SUM(H$8:H70)," ")))))</f>
        <v xml:space="preserve"> </v>
      </c>
      <c r="I71" s="66" t="str">
        <f t="shared" si="18"/>
        <v/>
      </c>
      <c r="J71" s="43" t="str">
        <f>IF(I71="A",$K71,IF(I71="B",$K71-SUM(J$8:J70),IF(I71="C",$K71-SUM(J$8:J70),IF(I71="D",$K71-SUM(J$8:J70),IF(I71="E",1-SUM(J$8:J70)," ")))))</f>
        <v xml:space="preserve"> </v>
      </c>
      <c r="K71" s="1">
        <f>IF(C$4=0,0,(SUM(D$8:D71)/C$4))</f>
        <v>0</v>
      </c>
      <c r="L71" s="9" t="str">
        <f t="shared" si="2"/>
        <v xml:space="preserve"> </v>
      </c>
      <c r="M71" s="2" t="str">
        <f>IF(U71=2,K71,IF(W71=2,K71-SUM(M$8:M70),IF(X71=2,K71-SUM(M$8:M70),IF(X70=2,1-SUM(M$8:M70)," "))))</f>
        <v xml:space="preserve"> </v>
      </c>
      <c r="N71" s="1" t="str">
        <f t="shared" si="3"/>
        <v xml:space="preserve"> </v>
      </c>
      <c r="P71" s="3" t="str">
        <f>IF(O71="Plus",$K71,IF(O71="Basis",$K71-SUM(P$8:P70),IF(O71="Breedte",$K71-SUM(P$8:P70),IF(O70="Breedte",1-SUM(P$8:P70)," "))))</f>
        <v xml:space="preserve"> </v>
      </c>
      <c r="Q71" s="57" t="str">
        <f t="shared" si="20"/>
        <v/>
      </c>
      <c r="R71" s="93">
        <f t="shared" si="19"/>
        <v>174</v>
      </c>
      <c r="S71" s="12">
        <f t="shared" si="4"/>
        <v>27</v>
      </c>
      <c r="T71" s="18">
        <f t="shared" si="5"/>
        <v>0</v>
      </c>
      <c r="U71" s="12">
        <f>IF(C$4=0,0,IF(SUM(U$7:U70)=2,0,IF(Y71=U$6,IF(Y71=Y72,IF((Y70-Y71)&lt;=(Y73-Y72),2,0),IF(Y71=Y70,IF((Y69-Y70)&gt;(Y72-Y71),2,0),2)),0)))</f>
        <v>0</v>
      </c>
      <c r="V71" s="12">
        <f>IF(C$4=0,0,IF(SUM(V$7:V70)=1,0,IF(Z71=V$6,IF(Z71=Z72,IF((Z70-Z71)&lt;=(Z73-Z72),1,0),IF(Z71=Z70,IF((Z69-Z70)&gt;(Z72-Z71),1,0),1)),0)))</f>
        <v>0</v>
      </c>
      <c r="W71" s="12">
        <f>IF(C$4=0,0,IF(SUM(W$7:W70)=2,0,IF(AA71=W$6,IF(AA71=AA72,IF((AA70-AA71)&lt;=(AA73-AA72),2,0),IF(AA71=AA70,IF((AA69-AA70)&gt;(AA72-AA71),2,0),2)),0)))</f>
        <v>0</v>
      </c>
      <c r="X71" s="12">
        <f>IF(C$4=0,0,IF(SUM(X$7:X70)=2,0,IF(AB71=X$6,IF(AB71=AB72,IF((AB70-AB71)&lt;=(AB73-AB72),2,0),IF(AB71=AB70,IF((AB69-AB70)&gt;(AB72-AB71),2,0),2)),0)))</f>
        <v>0</v>
      </c>
      <c r="Y71" s="12">
        <f t="shared" si="6"/>
        <v>1</v>
      </c>
      <c r="Z71" s="12">
        <f t="shared" si="7"/>
        <v>1</v>
      </c>
      <c r="AA71" s="12">
        <f t="shared" si="8"/>
        <v>1</v>
      </c>
      <c r="AB71" s="12">
        <f t="shared" si="9"/>
        <v>1</v>
      </c>
      <c r="AD71" s="12">
        <f t="shared" si="10"/>
        <v>27</v>
      </c>
      <c r="AE71" s="18">
        <f t="shared" si="11"/>
        <v>0</v>
      </c>
      <c r="AF71" s="12">
        <f>IF(S$4=0,0,IF(SUM(AF$7:AF70)=2,0,IF(AJ71=AF$6,IF(AJ71=AJ72,IF((AJ70-AJ71)&lt;=(AJ73-AJ72),2,0),IF(AJ71=AJ70,IF((AJ69-AJ70)&gt;(AJ72-AJ71),2,0),2)),0)))</f>
        <v>0</v>
      </c>
      <c r="AG71" s="12">
        <f>IF(C$4=0,0,IF(SUM(AG$7:AG70)=1,0,IF(AK71=AG$6,IF(AK71=AK72,IF((AK70-AK71)&lt;=(AK73-AK72),1,0),IF(AK71=AK70,IF((AK69-AK70)&gt;(AK72-AK71),1,0),1)),0)))</f>
        <v>0</v>
      </c>
      <c r="AH71" s="12">
        <f>IF(C$4=0,0,IF(SUM(AH$7:AH70)=2,0,IF(AL71=AH$6,IF(AL71=AL72,IF((AL70-AL71)&lt;=(AL73-AL72),2,0),IF(AL71=AL70,IF((AL69-AL70)&gt;(AL72-AL71),2,0),2)),0)))</f>
        <v>0</v>
      </c>
      <c r="AI71" s="12">
        <f>IF(S$4=0,0,IF(SUM(AI$7:AI70)=2,0,IF(AM71=AI$6,IF(AM71=AM72,IF((AM70-AM71)&lt;=(AM73-AM72),2,0),IF(AM71=AM70,IF((AM69-AM70)&gt;(AM72-AM71),2,0),2)),0)))</f>
        <v>0</v>
      </c>
      <c r="AJ71" s="12">
        <f t="shared" si="12"/>
        <v>1</v>
      </c>
      <c r="AK71" s="12">
        <f t="shared" si="13"/>
        <v>1</v>
      </c>
      <c r="AL71" s="12">
        <f t="shared" si="14"/>
        <v>1</v>
      </c>
      <c r="AM71" s="12">
        <f t="shared" si="15"/>
        <v>1</v>
      </c>
    </row>
    <row r="72" spans="1:39" ht="12" customHeight="1" x14ac:dyDescent="0.15">
      <c r="A72" s="5">
        <f t="shared" ref="A72:A135" si="24">IF(I72="A",25,IF(I72="B",25,IF(I72="C",25,IF(I72="D",15,IF(I72="E",10,0)))))</f>
        <v>0</v>
      </c>
      <c r="B72" s="5">
        <f t="shared" ref="B72:B135" si="25">IF(G72="I",20,IF(G72="II",20,IF(G72="III",20,IF(G72="IV",20,IF(G72="V",20,0)))))</f>
        <v>0</v>
      </c>
      <c r="C72" s="14">
        <f t="shared" si="16"/>
        <v>26</v>
      </c>
      <c r="F72" s="258">
        <f>VLOOKUP(C72,Blad1!$A:$I,9,0)</f>
        <v>173</v>
      </c>
      <c r="G72" s="65" t="str">
        <f t="shared" si="17"/>
        <v/>
      </c>
      <c r="H72" s="4" t="str">
        <f>IF(G72="I",$K72,IF(G72="II",$K72-SUM(H$8:H71),IF(G72="III",$K72-SUM(H$8:H71),IF(G72="IV",$K72-SUM(H$8:H71),IF(G72="V",1-SUM(H$8:H71)," ")))))</f>
        <v xml:space="preserve"> </v>
      </c>
      <c r="I72" s="66" t="str">
        <f t="shared" si="18"/>
        <v/>
      </c>
      <c r="J72" s="43" t="str">
        <f>IF(I72="A",$K72,IF(I72="B",$K72-SUM(J$8:J71),IF(I72="C",$K72-SUM(J$8:J71),IF(I72="D",$K72-SUM(J$8:J71),IF(I72="E",1-SUM(J$8:J71)," ")))))</f>
        <v xml:space="preserve"> </v>
      </c>
      <c r="K72" s="1">
        <f>IF(C$4=0,0,(SUM(D$8:D72)/C$4))</f>
        <v>0</v>
      </c>
      <c r="L72" s="9" t="str">
        <f t="shared" ref="L72:L135" si="26">IF(U72=2,"Plus",IF(W72=2,"Basis",IF(X72=2,"Breedte"," ")))</f>
        <v xml:space="preserve"> </v>
      </c>
      <c r="M72" s="2" t="str">
        <f>IF(U72=2,K72,IF(W72=2,K72-SUM(M$8:M71),IF(X72=2,K72-SUM(M$8:M71),IF(X71=2,1-SUM(M$8:M71)," "))))</f>
        <v xml:space="preserve"> </v>
      </c>
      <c r="N72" s="1" t="str">
        <f t="shared" ref="N72:N135" si="27">IF(OR(O72="Plus",O72="Basis",O72="Breedte"),K72," ")</f>
        <v xml:space="preserve"> </v>
      </c>
      <c r="P72" s="3" t="str">
        <f>IF(O72="Plus",$K72,IF(O72="Basis",$K72-SUM(P$8:P71),IF(O72="Breedte",$K72-SUM(P$8:P71),IF(O71="Breedte",1-SUM(P$8:P71)," "))))</f>
        <v xml:space="preserve"> </v>
      </c>
      <c r="Q72" s="57" t="str">
        <f t="shared" si="20"/>
        <v/>
      </c>
      <c r="R72" s="93">
        <f t="shared" si="19"/>
        <v>173</v>
      </c>
      <c r="S72" s="12">
        <f t="shared" ref="S72:S135" si="28">C72</f>
        <v>26</v>
      </c>
      <c r="T72" s="18">
        <f t="shared" ref="T72:T135" si="29">K72</f>
        <v>0</v>
      </c>
      <c r="U72" s="12">
        <f>IF(C$4=0,0,IF(SUM(U$7:U71)=2,0,IF(Y72=U$6,IF(Y72=Y73,IF((Y71-Y72)&lt;=(Y74-Y73),2,0),IF(Y72=Y71,IF((Y70-Y71)&gt;(Y73-Y72),2,0),2)),0)))</f>
        <v>0</v>
      </c>
      <c r="V72" s="12">
        <f>IF(C$4=0,0,IF(SUM(V$7:V71)=1,0,IF(Z72=V$6,IF(Z72=Z73,IF((Z71-Z72)&lt;=(Z74-Z73),1,0),IF(Z72=Z71,IF((Z70-Z71)&gt;(Z73-Z72),1,0),1)),0)))</f>
        <v>0</v>
      </c>
      <c r="W72" s="12">
        <f>IF(C$4=0,0,IF(SUM(W$7:W71)=2,0,IF(AA72=W$6,IF(AA72=AA73,IF((AA71-AA72)&lt;=(AA74-AA73),2,0),IF(AA72=AA71,IF((AA70-AA71)&gt;(AA73-AA72),2,0),2)),0)))</f>
        <v>0</v>
      </c>
      <c r="X72" s="12">
        <f>IF(C$4=0,0,IF(SUM(X$7:X71)=2,0,IF(AB72=X$6,IF(AB72=AB73,IF((AB71-AB72)&lt;=(AB74-AB73),2,0),IF(AB72=AB71,IF((AB70-AB71)&gt;(AB73-AB72),2,0),2)),0)))</f>
        <v>0</v>
      </c>
      <c r="Y72" s="12">
        <f t="shared" ref="Y72:Y135" si="30">IF(D72=0,1,ABS(K72-0.2))</f>
        <v>1</v>
      </c>
      <c r="Z72" s="12">
        <f t="shared" ref="Z72:Z135" si="31">IF(D72=0,1,ABS(K72-0.5))</f>
        <v>1</v>
      </c>
      <c r="AA72" s="12">
        <f t="shared" ref="AA72:AA135" si="32">IF(D72=0,1,ABS(K72-0.8))</f>
        <v>1</v>
      </c>
      <c r="AB72" s="12">
        <f t="shared" ref="AB72:AB135" si="33">IF(D72=0,1,ABS(K72-1))</f>
        <v>1</v>
      </c>
      <c r="AD72" s="12">
        <f t="shared" ref="AD72:AD135" si="34">S72</f>
        <v>26</v>
      </c>
      <c r="AE72" s="18">
        <f t="shared" ref="AE72:AE135" si="35">K72</f>
        <v>0</v>
      </c>
      <c r="AF72" s="12">
        <f>IF(S$4=0,0,IF(SUM(AF$7:AF71)=2,0,IF(AJ72=AF$6,IF(AJ72=AJ73,IF((AJ71-AJ72)&lt;=(AJ74-AJ73),2,0),IF(AJ72=AJ71,IF((AJ70-AJ71)&gt;(AJ73-AJ72),2,0),2)),0)))</f>
        <v>0</v>
      </c>
      <c r="AG72" s="12">
        <f>IF(C$4=0,0,IF(SUM(AG$7:AG71)=1,0,IF(AK72=AG$6,IF(AK72=AK73,IF((AK71-AK72)&lt;=(AK74-AK73),1,0),IF(AK72=AK71,IF((AK70-AK71)&gt;(AK73-AK72),1,0),1)),0)))</f>
        <v>0</v>
      </c>
      <c r="AH72" s="12">
        <f>IF(C$4=0,0,IF(SUM(AH$7:AH71)=2,0,IF(AL72=AH$6,IF(AL72=AL73,IF((AL71-AL72)&lt;=(AL74-AL73),2,0),IF(AL72=AL71,IF((AL70-AL71)&gt;(AL73-AL72),2,0),2)),0)))</f>
        <v>0</v>
      </c>
      <c r="AI72" s="12">
        <f>IF(S$4=0,0,IF(SUM(AI$7:AI71)=2,0,IF(AM72=AI$6,IF(AM72=AM73,IF((AM71-AM72)&lt;=(AM74-AM73),2,0),IF(AM72=AM71,IF((AM70-AM71)&gt;(AM73-AM72),2,0),2)),0)))</f>
        <v>0</v>
      </c>
      <c r="AJ72" s="12">
        <f t="shared" ref="AJ72:AJ135" si="36">IF(AE72=0,1,ABS(AH72-0.25))</f>
        <v>1</v>
      </c>
      <c r="AK72" s="12">
        <f t="shared" ref="AK72:AK135" si="37">IF(T72=0,1,ABS(W72-0.5))</f>
        <v>1</v>
      </c>
      <c r="AL72" s="12">
        <f t="shared" ref="AL72:AL135" si="38">IF(T72=0,1,ABS(W72-0.75))</f>
        <v>1</v>
      </c>
      <c r="AM72" s="12">
        <f t="shared" ref="AM72:AM135" si="39">IF(T72=0,1,ABS(W72-0.9))</f>
        <v>1</v>
      </c>
    </row>
    <row r="73" spans="1:39" ht="12" customHeight="1" x14ac:dyDescent="0.15">
      <c r="A73" s="5">
        <f t="shared" si="24"/>
        <v>0</v>
      </c>
      <c r="B73" s="5">
        <f t="shared" si="25"/>
        <v>0</v>
      </c>
      <c r="C73" s="14">
        <f t="shared" ref="C73:C136" si="40">C72-1</f>
        <v>25</v>
      </c>
      <c r="F73" s="258">
        <f>VLOOKUP(C73,Blad1!$A:$I,9,0)</f>
        <v>172</v>
      </c>
      <c r="G73" s="65" t="str">
        <f t="shared" ref="G73:G136" si="41">IF(C73=70,"I",IF(C73=60,"II",IF(C73=49,"III",IF(C73=42,"IV",IF(C73=-10,"V","")))))</f>
        <v/>
      </c>
      <c r="H73" s="4" t="str">
        <f>IF(G73="I",$K73,IF(G73="II",$K73-SUM(H$8:H72),IF(G73="III",$K73-SUM(H$8:H72),IF(G73="IV",$K73-SUM(H$8:H72),IF(G73="V",1-SUM(H$8:H72)," ")))))</f>
        <v xml:space="preserve"> </v>
      </c>
      <c r="I73" s="66" t="str">
        <f t="shared" ref="I73:I113" si="42">IF(C73=65,"A",IF(C73=55,"B",IF(C73=44,"C",IF(C73=35,"D",IF(C73=-10,"E","")))))</f>
        <v/>
      </c>
      <c r="J73" s="43" t="str">
        <f>IF(I73="A",$K73,IF(I73="B",$K73-SUM(J$8:J72),IF(I73="C",$K73-SUM(J$8:J72),IF(I73="D",$K73-SUM(J$8:J72),IF(I73="E",1-SUM(J$8:J72)," ")))))</f>
        <v xml:space="preserve"> </v>
      </c>
      <c r="K73" s="1">
        <f>IF(C$4=0,0,(SUM(D$8:D73)/C$4))</f>
        <v>0</v>
      </c>
      <c r="L73" s="9" t="str">
        <f t="shared" si="26"/>
        <v xml:space="preserve"> </v>
      </c>
      <c r="M73" s="2" t="str">
        <f>IF(U73=2,K73,IF(W73=2,K73-SUM(M$8:M72),IF(X73=2,K73-SUM(M$8:M72),IF(X72=2,1-SUM(M$8:M72)," "))))</f>
        <v xml:space="preserve"> </v>
      </c>
      <c r="N73" s="1" t="str">
        <f t="shared" si="27"/>
        <v xml:space="preserve"> </v>
      </c>
      <c r="P73" s="3" t="str">
        <f>IF(O73="Plus",$K73,IF(O73="Basis",$K73-SUM(P$8:P72),IF(O73="Breedte",$K73-SUM(P$8:P72),IF(O72="Breedte",1-SUM(P$8:P72)," "))))</f>
        <v xml:space="preserve"> </v>
      </c>
      <c r="Q73" s="57" t="str">
        <f t="shared" si="20"/>
        <v/>
      </c>
      <c r="R73" s="93">
        <f t="shared" ref="R73:R136" si="43">F73</f>
        <v>172</v>
      </c>
      <c r="S73" s="12">
        <f t="shared" si="28"/>
        <v>25</v>
      </c>
      <c r="T73" s="18">
        <f t="shared" si="29"/>
        <v>0</v>
      </c>
      <c r="U73" s="12">
        <f>IF(C$4=0,0,IF(SUM(U$7:U72)=2,0,IF(Y73=U$6,IF(Y73=Y74,IF((Y72-Y73)&lt;=(Y75-Y74),2,0),IF(Y73=Y72,IF((Y71-Y72)&gt;(Y74-Y73),2,0),2)),0)))</f>
        <v>0</v>
      </c>
      <c r="V73" s="12">
        <f>IF(C$4=0,0,IF(SUM(V$7:V72)=1,0,IF(Z73=V$6,IF(Z73=Z74,IF((Z72-Z73)&lt;=(Z75-Z74),1,0),IF(Z73=Z72,IF((Z71-Z72)&gt;(Z74-Z73),1,0),1)),0)))</f>
        <v>0</v>
      </c>
      <c r="W73" s="12">
        <f>IF(C$4=0,0,IF(SUM(W$7:W72)=2,0,IF(AA73=W$6,IF(AA73=AA74,IF((AA72-AA73)&lt;=(AA75-AA74),2,0),IF(AA73=AA72,IF((AA71-AA72)&gt;(AA74-AA73),2,0),2)),0)))</f>
        <v>0</v>
      </c>
      <c r="X73" s="12">
        <f>IF(C$4=0,0,IF(SUM(X$7:X72)=2,0,IF(AB73=X$6,IF(AB73=AB74,IF((AB72-AB73)&lt;=(AB75-AB74),2,0),IF(AB73=AB72,IF((AB71-AB72)&gt;(AB74-AB73),2,0),2)),0)))</f>
        <v>0</v>
      </c>
      <c r="Y73" s="12">
        <f t="shared" si="30"/>
        <v>1</v>
      </c>
      <c r="Z73" s="12">
        <f t="shared" si="31"/>
        <v>1</v>
      </c>
      <c r="AA73" s="12">
        <f t="shared" si="32"/>
        <v>1</v>
      </c>
      <c r="AB73" s="12">
        <f t="shared" si="33"/>
        <v>1</v>
      </c>
      <c r="AD73" s="12">
        <f t="shared" si="34"/>
        <v>25</v>
      </c>
      <c r="AE73" s="18">
        <f t="shared" si="35"/>
        <v>0</v>
      </c>
      <c r="AF73" s="12">
        <f>IF(S$4=0,0,IF(SUM(AF$7:AF72)=2,0,IF(AJ73=AF$6,IF(AJ73=AJ74,IF((AJ72-AJ73)&lt;=(AJ75-AJ74),2,0),IF(AJ73=AJ72,IF((AJ71-AJ72)&gt;(AJ74-AJ73),2,0),2)),0)))</f>
        <v>0</v>
      </c>
      <c r="AG73" s="12">
        <f>IF(C$4=0,0,IF(SUM(AG$7:AG72)=1,0,IF(AK73=AG$6,IF(AK73=AK74,IF((AK72-AK73)&lt;=(AK75-AK74),1,0),IF(AK73=AK72,IF((AK71-AK72)&gt;(AK74-AK73),1,0),1)),0)))</f>
        <v>0</v>
      </c>
      <c r="AH73" s="12">
        <f>IF(C$4=0,0,IF(SUM(AH$7:AH72)=2,0,IF(AL73=AH$6,IF(AL73=AL74,IF((AL72-AL73)&lt;=(AL75-AL74),2,0),IF(AL73=AL72,IF((AL71-AL72)&gt;(AL74-AL73),2,0),2)),0)))</f>
        <v>0</v>
      </c>
      <c r="AI73" s="12">
        <f>IF(S$4=0,0,IF(SUM(AI$7:AI72)=2,0,IF(AM73=AI$6,IF(AM73=AM74,IF((AM72-AM73)&lt;=(AM75-AM74),2,0),IF(AM73=AM72,IF((AM71-AM72)&gt;(AM74-AM73),2,0),2)),0)))</f>
        <v>0</v>
      </c>
      <c r="AJ73" s="12">
        <f t="shared" si="36"/>
        <v>1</v>
      </c>
      <c r="AK73" s="12">
        <f t="shared" si="37"/>
        <v>1</v>
      </c>
      <c r="AL73" s="12">
        <f t="shared" si="38"/>
        <v>1</v>
      </c>
      <c r="AM73" s="12">
        <f t="shared" si="39"/>
        <v>1</v>
      </c>
    </row>
    <row r="74" spans="1:39" ht="12" customHeight="1" x14ac:dyDescent="0.15">
      <c r="A74" s="5">
        <f t="shared" si="24"/>
        <v>0</v>
      </c>
      <c r="B74" s="5">
        <f t="shared" si="25"/>
        <v>0</v>
      </c>
      <c r="C74" s="14">
        <f t="shared" si="40"/>
        <v>24</v>
      </c>
      <c r="F74" s="258">
        <f>VLOOKUP(C74,Blad1!$A:$I,9,0)</f>
        <v>171</v>
      </c>
      <c r="G74" s="65" t="str">
        <f t="shared" si="41"/>
        <v/>
      </c>
      <c r="H74" s="4" t="str">
        <f>IF(G74="I",$K74,IF(G74="II",$K74-SUM(H$8:H73),IF(G74="III",$K74-SUM(H$8:H73),IF(G74="IV",$K74-SUM(H$8:H73),IF(G74="V",1-SUM(H$8:H73)," ")))))</f>
        <v xml:space="preserve"> </v>
      </c>
      <c r="I74" s="66" t="str">
        <f t="shared" si="42"/>
        <v/>
      </c>
      <c r="J74" s="43" t="str">
        <f>IF(I74="A",$K74,IF(I74="B",$K74-SUM(J$8:J73),IF(I74="C",$K74-SUM(J$8:J73),IF(I74="D",$K74-SUM(J$8:J73),IF(I74="E",1-SUM(J$8:J73)," ")))))</f>
        <v xml:space="preserve"> </v>
      </c>
      <c r="K74" s="1">
        <f>IF(C$4=0,0,(SUM(D$8:D74)/C$4))</f>
        <v>0</v>
      </c>
      <c r="L74" s="9" t="str">
        <f t="shared" si="26"/>
        <v xml:space="preserve"> </v>
      </c>
      <c r="M74" s="2" t="str">
        <f>IF(U74=2,K74,IF(W74=2,K74-SUM(M$8:M73),IF(X74=2,K74-SUM(M$8:M73),IF(X73=2,1-SUM(M$8:M73)," "))))</f>
        <v xml:space="preserve"> </v>
      </c>
      <c r="N74" s="1" t="str">
        <f t="shared" si="27"/>
        <v xml:space="preserve"> </v>
      </c>
      <c r="P74" s="3" t="str">
        <f>IF(O74="Plus",$K74,IF(O74="Basis",$K74-SUM(P$8:P73),IF(O74="Breedte",$K74-SUM(P$8:P73),IF(O73="Breedte",1-SUM(P$8:P73)," "))))</f>
        <v xml:space="preserve"> </v>
      </c>
      <c r="Q74" s="57" t="str">
        <f t="shared" ref="Q74:Q137" si="44">IF(L73="plus",IF(E74=0,"",CONCATENATE(E74,", ")),IF(L73="basis",IF(E74=0,"",CONCATENATE(E74,", ")),CONCATENATE(Q73,IF(E74=0,"",CONCATENATE(E74,", ")))))</f>
        <v/>
      </c>
      <c r="R74" s="93">
        <f t="shared" si="43"/>
        <v>171</v>
      </c>
      <c r="S74" s="12">
        <f t="shared" si="28"/>
        <v>24</v>
      </c>
      <c r="T74" s="18">
        <f t="shared" si="29"/>
        <v>0</v>
      </c>
      <c r="U74" s="12">
        <f>IF(C$4=0,0,IF(SUM(U$7:U73)=2,0,IF(Y74=U$6,IF(Y74=Y75,IF((Y73-Y74)&lt;=(Y76-Y75),2,0),IF(Y74=Y73,IF((Y72-Y73)&gt;(Y75-Y74),2,0),2)),0)))</f>
        <v>0</v>
      </c>
      <c r="V74" s="12">
        <f>IF(C$4=0,0,IF(SUM(V$7:V73)=1,0,IF(Z74=V$6,IF(Z74=Z75,IF((Z73-Z74)&lt;=(Z76-Z75),1,0),IF(Z74=Z73,IF((Z72-Z73)&gt;(Z75-Z74),1,0),1)),0)))</f>
        <v>0</v>
      </c>
      <c r="W74" s="12">
        <f>IF(C$4=0,0,IF(SUM(W$7:W73)=2,0,IF(AA74=W$6,IF(AA74=AA75,IF((AA73-AA74)&lt;=(AA76-AA75),2,0),IF(AA74=AA73,IF((AA72-AA73)&gt;(AA75-AA74),2,0),2)),0)))</f>
        <v>0</v>
      </c>
      <c r="X74" s="12">
        <f>IF(C$4=0,0,IF(SUM(X$7:X73)=2,0,IF(AB74=X$6,IF(AB74=AB75,IF((AB73-AB74)&lt;=(AB76-AB75),2,0),IF(AB74=AB73,IF((AB72-AB73)&gt;(AB75-AB74),2,0),2)),0)))</f>
        <v>0</v>
      </c>
      <c r="Y74" s="12">
        <f t="shared" si="30"/>
        <v>1</v>
      </c>
      <c r="Z74" s="12">
        <f t="shared" si="31"/>
        <v>1</v>
      </c>
      <c r="AA74" s="12">
        <f t="shared" si="32"/>
        <v>1</v>
      </c>
      <c r="AB74" s="12">
        <f t="shared" si="33"/>
        <v>1</v>
      </c>
      <c r="AD74" s="12">
        <f t="shared" si="34"/>
        <v>24</v>
      </c>
      <c r="AE74" s="18">
        <f t="shared" si="35"/>
        <v>0</v>
      </c>
      <c r="AF74" s="12">
        <f>IF(S$4=0,0,IF(SUM(AF$7:AF73)=2,0,IF(AJ74=AF$6,IF(AJ74=AJ75,IF((AJ73-AJ74)&lt;=(AJ76-AJ75),2,0),IF(AJ74=AJ73,IF((AJ72-AJ73)&gt;(AJ75-AJ74),2,0),2)),0)))</f>
        <v>0</v>
      </c>
      <c r="AG74" s="12">
        <f>IF(C$4=0,0,IF(SUM(AG$7:AG73)=1,0,IF(AK74=AG$6,IF(AK74=AK75,IF((AK73-AK74)&lt;=(AK76-AK75),1,0),IF(AK74=AK73,IF((AK72-AK73)&gt;(AK75-AK74),1,0),1)),0)))</f>
        <v>0</v>
      </c>
      <c r="AH74" s="12">
        <f>IF(C$4=0,0,IF(SUM(AH$7:AH73)=2,0,IF(AL74=AH$6,IF(AL74=AL75,IF((AL73-AL74)&lt;=(AL76-AL75),2,0),IF(AL74=AL73,IF((AL72-AL73)&gt;(AL75-AL74),2,0),2)),0)))</f>
        <v>0</v>
      </c>
      <c r="AI74" s="12">
        <f>IF(S$4=0,0,IF(SUM(AI$7:AI73)=2,0,IF(AM74=AI$6,IF(AM74=AM75,IF((AM73-AM74)&lt;=(AM76-AM75),2,0),IF(AM74=AM73,IF((AM72-AM73)&gt;(AM75-AM74),2,0),2)),0)))</f>
        <v>0</v>
      </c>
      <c r="AJ74" s="12">
        <f t="shared" si="36"/>
        <v>1</v>
      </c>
      <c r="AK74" s="12">
        <f t="shared" si="37"/>
        <v>1</v>
      </c>
      <c r="AL74" s="12">
        <f t="shared" si="38"/>
        <v>1</v>
      </c>
      <c r="AM74" s="12">
        <f t="shared" si="39"/>
        <v>1</v>
      </c>
    </row>
    <row r="75" spans="1:39" ht="12" customHeight="1" x14ac:dyDescent="0.15">
      <c r="A75" s="5">
        <f t="shared" si="24"/>
        <v>0</v>
      </c>
      <c r="B75" s="5">
        <f t="shared" si="25"/>
        <v>0</v>
      </c>
      <c r="C75" s="14">
        <f t="shared" si="40"/>
        <v>23</v>
      </c>
      <c r="F75" s="258">
        <f>VLOOKUP(C75,Blad1!$A:$I,9,0)</f>
        <v>170</v>
      </c>
      <c r="G75" s="65" t="str">
        <f t="shared" si="41"/>
        <v/>
      </c>
      <c r="H75" s="4" t="str">
        <f>IF(G75="I",$K75,IF(G75="II",$K75-SUM(H$8:H74),IF(G75="III",$K75-SUM(H$8:H74),IF(G75="IV",$K75-SUM(H$8:H74),IF(G75="V",1-SUM(H$8:H74)," ")))))</f>
        <v xml:space="preserve"> </v>
      </c>
      <c r="I75" s="66" t="str">
        <f t="shared" si="42"/>
        <v/>
      </c>
      <c r="J75" s="43" t="str">
        <f>IF(I75="A",$K75,IF(I75="B",$K75-SUM(J$8:J74),IF(I75="C",$K75-SUM(J$8:J74),IF(I75="D",$K75-SUM(J$8:J74),IF(I75="E",1-SUM(J$8:J74)," ")))))</f>
        <v xml:space="preserve"> </v>
      </c>
      <c r="K75" s="1">
        <f>IF(C$4=0,0,(SUM(D$8:D75)/C$4))</f>
        <v>0</v>
      </c>
      <c r="L75" s="9" t="str">
        <f t="shared" si="26"/>
        <v xml:space="preserve"> </v>
      </c>
      <c r="M75" s="2" t="str">
        <f>IF(U75=2,K75,IF(W75=2,K75-SUM(M$8:M74),IF(X75=2,K75-SUM(M$8:M74),IF(X74=2,1-SUM(M$8:M74)," "))))</f>
        <v xml:space="preserve"> </v>
      </c>
      <c r="N75" s="1" t="str">
        <f t="shared" si="27"/>
        <v xml:space="preserve"> </v>
      </c>
      <c r="P75" s="3" t="str">
        <f>IF(O75="Plus",$K75,IF(O75="Basis",$K75-SUM(P$8:P74),IF(O75="Breedte",$K75-SUM(P$8:P74),IF(O74="Breedte",1-SUM(P$8:P74)," "))))</f>
        <v xml:space="preserve"> </v>
      </c>
      <c r="Q75" s="57" t="str">
        <f t="shared" si="44"/>
        <v/>
      </c>
      <c r="R75" s="93">
        <f t="shared" si="43"/>
        <v>170</v>
      </c>
      <c r="S75" s="12">
        <f t="shared" si="28"/>
        <v>23</v>
      </c>
      <c r="T75" s="18">
        <f t="shared" si="29"/>
        <v>0</v>
      </c>
      <c r="U75" s="12">
        <f>IF(C$4=0,0,IF(SUM(U$7:U74)=2,0,IF(Y75=U$6,IF(Y75=Y76,IF((Y74-Y75)&lt;=(Y77-Y76),2,0),IF(Y75=Y74,IF((Y73-Y74)&gt;(Y76-Y75),2,0),2)),0)))</f>
        <v>0</v>
      </c>
      <c r="V75" s="12">
        <f>IF(C$4=0,0,IF(SUM(V$7:V74)=1,0,IF(Z75=V$6,IF(Z75=Z76,IF((Z74-Z75)&lt;=(Z77-Z76),1,0),IF(Z75=Z74,IF((Z73-Z74)&gt;(Z76-Z75),1,0),1)),0)))</f>
        <v>0</v>
      </c>
      <c r="W75" s="12">
        <f>IF(C$4=0,0,IF(SUM(W$7:W74)=2,0,IF(AA75=W$6,IF(AA75=AA76,IF((AA74-AA75)&lt;=(AA77-AA76),2,0),IF(AA75=AA74,IF((AA73-AA74)&gt;(AA76-AA75),2,0),2)),0)))</f>
        <v>0</v>
      </c>
      <c r="X75" s="12">
        <f>IF(C$4=0,0,IF(SUM(X$7:X74)=2,0,IF(AB75=X$6,IF(AB75=AB76,IF((AB74-AB75)&lt;=(AB77-AB76),2,0),IF(AB75=AB74,IF((AB73-AB74)&gt;(AB76-AB75),2,0),2)),0)))</f>
        <v>0</v>
      </c>
      <c r="Y75" s="12">
        <f t="shared" si="30"/>
        <v>1</v>
      </c>
      <c r="Z75" s="12">
        <f t="shared" si="31"/>
        <v>1</v>
      </c>
      <c r="AA75" s="12">
        <f t="shared" si="32"/>
        <v>1</v>
      </c>
      <c r="AB75" s="12">
        <f t="shared" si="33"/>
        <v>1</v>
      </c>
      <c r="AD75" s="12">
        <f t="shared" si="34"/>
        <v>23</v>
      </c>
      <c r="AE75" s="18">
        <f t="shared" si="35"/>
        <v>0</v>
      </c>
      <c r="AF75" s="12">
        <f>IF(S$4=0,0,IF(SUM(AF$7:AF74)=2,0,IF(AJ75=AF$6,IF(AJ75=AJ76,IF((AJ74-AJ75)&lt;=(AJ77-AJ76),2,0),IF(AJ75=AJ74,IF((AJ73-AJ74)&gt;(AJ76-AJ75),2,0),2)),0)))</f>
        <v>0</v>
      </c>
      <c r="AG75" s="12">
        <f>IF(C$4=0,0,IF(SUM(AG$7:AG74)=1,0,IF(AK75=AG$6,IF(AK75=AK76,IF((AK74-AK75)&lt;=(AK77-AK76),1,0),IF(AK75=AK74,IF((AK73-AK74)&gt;(AK76-AK75),1,0),1)),0)))</f>
        <v>0</v>
      </c>
      <c r="AH75" s="12">
        <f>IF(C$4=0,0,IF(SUM(AH$7:AH74)=2,0,IF(AL75=AH$6,IF(AL75=AL76,IF((AL74-AL75)&lt;=(AL77-AL76),2,0),IF(AL75=AL74,IF((AL73-AL74)&gt;(AL76-AL75),2,0),2)),0)))</f>
        <v>0</v>
      </c>
      <c r="AI75" s="12">
        <f>IF(S$4=0,0,IF(SUM(AI$7:AI74)=2,0,IF(AM75=AI$6,IF(AM75=AM76,IF((AM74-AM75)&lt;=(AM77-AM76),2,0),IF(AM75=AM74,IF((AM73-AM74)&gt;(AM76-AM75),2,0),2)),0)))</f>
        <v>0</v>
      </c>
      <c r="AJ75" s="12">
        <f t="shared" si="36"/>
        <v>1</v>
      </c>
      <c r="AK75" s="12">
        <f t="shared" si="37"/>
        <v>1</v>
      </c>
      <c r="AL75" s="12">
        <f t="shared" si="38"/>
        <v>1</v>
      </c>
      <c r="AM75" s="12">
        <f t="shared" si="39"/>
        <v>1</v>
      </c>
    </row>
    <row r="76" spans="1:39" ht="12" customHeight="1" x14ac:dyDescent="0.15">
      <c r="A76" s="5">
        <f t="shared" si="24"/>
        <v>0</v>
      </c>
      <c r="B76" s="5">
        <f t="shared" si="25"/>
        <v>0</v>
      </c>
      <c r="C76" s="14">
        <f t="shared" si="40"/>
        <v>22</v>
      </c>
      <c r="F76" s="258">
        <f>VLOOKUP(C76,Blad1!$A:$I,9,0)</f>
        <v>169</v>
      </c>
      <c r="G76" s="65" t="str">
        <f t="shared" si="41"/>
        <v/>
      </c>
      <c r="H76" s="4" t="str">
        <f>IF(G76="I",$K76,IF(G76="II",$K76-SUM(H$8:H75),IF(G76="III",$K76-SUM(H$8:H75),IF(G76="IV",$K76-SUM(H$8:H75),IF(G76="V",1-SUM(H$8:H75)," ")))))</f>
        <v xml:space="preserve"> </v>
      </c>
      <c r="I76" s="66" t="str">
        <f t="shared" si="42"/>
        <v/>
      </c>
      <c r="J76" s="43" t="str">
        <f>IF(I76="A",$K76,IF(I76="B",$K76-SUM(J$8:J75),IF(I76="C",$K76-SUM(J$8:J75),IF(I76="D",$K76-SUM(J$8:J75),IF(I76="E",1-SUM(J$8:J75)," ")))))</f>
        <v xml:space="preserve"> </v>
      </c>
      <c r="K76" s="1">
        <f>IF(C$4=0,0,(SUM(D$8:D76)/C$4))</f>
        <v>0</v>
      </c>
      <c r="L76" s="9" t="str">
        <f t="shared" si="26"/>
        <v xml:space="preserve"> </v>
      </c>
      <c r="M76" s="2" t="str">
        <f>IF(U76=2,K76,IF(W76=2,K76-SUM(M$8:M75),IF(X76=2,K76-SUM(M$8:M75),IF(X75=2,1-SUM(M$8:M75)," "))))</f>
        <v xml:space="preserve"> </v>
      </c>
      <c r="N76" s="1" t="str">
        <f t="shared" si="27"/>
        <v xml:space="preserve"> </v>
      </c>
      <c r="P76" s="3" t="str">
        <f>IF(O76="Plus",$K76,IF(O76="Basis",$K76-SUM(P$8:P75),IF(O76="Breedte",$K76-SUM(P$8:P75),IF(O75="Breedte",1-SUM(P$8:P75)," "))))</f>
        <v xml:space="preserve"> </v>
      </c>
      <c r="Q76" s="57" t="str">
        <f t="shared" si="44"/>
        <v/>
      </c>
      <c r="R76" s="93">
        <f t="shared" si="43"/>
        <v>169</v>
      </c>
      <c r="S76" s="12">
        <f t="shared" si="28"/>
        <v>22</v>
      </c>
      <c r="T76" s="18">
        <f t="shared" si="29"/>
        <v>0</v>
      </c>
      <c r="U76" s="12">
        <f>IF(C$4=0,0,IF(SUM(U$7:U75)=2,0,IF(Y76=U$6,IF(Y76=Y77,IF((Y75-Y76)&lt;=(Y78-Y77),2,0),IF(Y76=Y75,IF((Y74-Y75)&gt;(Y77-Y76),2,0),2)),0)))</f>
        <v>0</v>
      </c>
      <c r="V76" s="12">
        <f>IF(C$4=0,0,IF(SUM(V$7:V75)=1,0,IF(Z76=V$6,IF(Z76=Z77,IF((Z75-Z76)&lt;=(Z78-Z77),1,0),IF(Z76=Z75,IF((Z74-Z75)&gt;(Z77-Z76),1,0),1)),0)))</f>
        <v>0</v>
      </c>
      <c r="W76" s="12">
        <f>IF(C$4=0,0,IF(SUM(W$7:W75)=2,0,IF(AA76=W$6,IF(AA76=AA77,IF((AA75-AA76)&lt;=(AA78-AA77),2,0),IF(AA76=AA75,IF((AA74-AA75)&gt;(AA77-AA76),2,0),2)),0)))</f>
        <v>0</v>
      </c>
      <c r="X76" s="12">
        <f>IF(C$4=0,0,IF(SUM(X$7:X75)=2,0,IF(AB76=X$6,IF(AB76=AB77,IF((AB75-AB76)&lt;=(AB78-AB77),2,0),IF(AB76=AB75,IF((AB74-AB75)&gt;(AB77-AB76),2,0),2)),0)))</f>
        <v>0</v>
      </c>
      <c r="Y76" s="12">
        <f t="shared" si="30"/>
        <v>1</v>
      </c>
      <c r="Z76" s="12">
        <f t="shared" si="31"/>
        <v>1</v>
      </c>
      <c r="AA76" s="12">
        <f t="shared" si="32"/>
        <v>1</v>
      </c>
      <c r="AB76" s="12">
        <f t="shared" si="33"/>
        <v>1</v>
      </c>
      <c r="AD76" s="12">
        <f t="shared" si="34"/>
        <v>22</v>
      </c>
      <c r="AE76" s="18">
        <f t="shared" si="35"/>
        <v>0</v>
      </c>
      <c r="AF76" s="12">
        <f>IF(S$4=0,0,IF(SUM(AF$7:AF75)=2,0,IF(AJ76=AF$6,IF(AJ76=AJ77,IF((AJ75-AJ76)&lt;=(AJ78-AJ77),2,0),IF(AJ76=AJ75,IF((AJ74-AJ75)&gt;(AJ77-AJ76),2,0),2)),0)))</f>
        <v>0</v>
      </c>
      <c r="AG76" s="12">
        <f>IF(C$4=0,0,IF(SUM(AG$7:AG75)=1,0,IF(AK76=AG$6,IF(AK76=AK77,IF((AK75-AK76)&lt;=(AK78-AK77),1,0),IF(AK76=AK75,IF((AK74-AK75)&gt;(AK77-AK76),1,0),1)),0)))</f>
        <v>0</v>
      </c>
      <c r="AH76" s="12">
        <f>IF(C$4=0,0,IF(SUM(AH$7:AH75)=2,0,IF(AL76=AH$6,IF(AL76=AL77,IF((AL75-AL76)&lt;=(AL78-AL77),2,0),IF(AL76=AL75,IF((AL74-AL75)&gt;(AL77-AL76),2,0),2)),0)))</f>
        <v>0</v>
      </c>
      <c r="AI76" s="12">
        <f>IF(S$4=0,0,IF(SUM(AI$7:AI75)=2,0,IF(AM76=AI$6,IF(AM76=AM77,IF((AM75-AM76)&lt;=(AM78-AM77),2,0),IF(AM76=AM75,IF((AM74-AM75)&gt;(AM77-AM76),2,0),2)),0)))</f>
        <v>0</v>
      </c>
      <c r="AJ76" s="12">
        <f t="shared" si="36"/>
        <v>1</v>
      </c>
      <c r="AK76" s="12">
        <f t="shared" si="37"/>
        <v>1</v>
      </c>
      <c r="AL76" s="12">
        <f t="shared" si="38"/>
        <v>1</v>
      </c>
      <c r="AM76" s="12">
        <f t="shared" si="39"/>
        <v>1</v>
      </c>
    </row>
    <row r="77" spans="1:39" ht="12" customHeight="1" x14ac:dyDescent="0.15">
      <c r="A77" s="5">
        <f t="shared" si="24"/>
        <v>0</v>
      </c>
      <c r="B77" s="5">
        <f t="shared" si="25"/>
        <v>0</v>
      </c>
      <c r="C77" s="14">
        <f t="shared" si="40"/>
        <v>21</v>
      </c>
      <c r="F77" s="258">
        <f>VLOOKUP(C77,Blad1!$A:$I,9,0)</f>
        <v>168</v>
      </c>
      <c r="G77" s="65" t="str">
        <f t="shared" si="41"/>
        <v/>
      </c>
      <c r="H77" s="4" t="str">
        <f>IF(G77="I",$K77,IF(G77="II",$K77-SUM(H$8:H76),IF(G77="III",$K77-SUM(H$8:H76),IF(G77="IV",$K77-SUM(H$8:H76),IF(G77="V",1-SUM(H$8:H76)," ")))))</f>
        <v xml:space="preserve"> </v>
      </c>
      <c r="I77" s="66" t="str">
        <f t="shared" si="42"/>
        <v/>
      </c>
      <c r="J77" s="43" t="str">
        <f>IF(I77="A",$K77,IF(I77="B",$K77-SUM(J$8:J76),IF(I77="C",$K77-SUM(J$8:J76),IF(I77="D",$K77-SUM(J$8:J76),IF(I77="E",1-SUM(J$8:J76)," ")))))</f>
        <v xml:space="preserve"> </v>
      </c>
      <c r="K77" s="1">
        <f>IF(C$4=0,0,(SUM(D$8:D77)/C$4))</f>
        <v>0</v>
      </c>
      <c r="L77" s="9" t="str">
        <f t="shared" si="26"/>
        <v xml:space="preserve"> </v>
      </c>
      <c r="M77" s="2" t="str">
        <f>IF(U77=2,K77,IF(W77=2,K77-SUM(M$8:M76),IF(X77=2,K77-SUM(M$8:M76),IF(X76=2,1-SUM(M$8:M76)," "))))</f>
        <v xml:space="preserve"> </v>
      </c>
      <c r="N77" s="1" t="str">
        <f t="shared" si="27"/>
        <v xml:space="preserve"> </v>
      </c>
      <c r="P77" s="3" t="str">
        <f>IF(O77="Plus",$K77,IF(O77="Basis",$K77-SUM(P$8:P76),IF(O77="Breedte",$K77-SUM(P$8:P76),IF(O76="Breedte",1-SUM(P$8:P76)," "))))</f>
        <v xml:space="preserve"> </v>
      </c>
      <c r="Q77" s="57" t="str">
        <f t="shared" si="44"/>
        <v/>
      </c>
      <c r="R77" s="93">
        <f t="shared" si="43"/>
        <v>168</v>
      </c>
      <c r="S77" s="12">
        <f t="shared" si="28"/>
        <v>21</v>
      </c>
      <c r="T77" s="18">
        <f t="shared" si="29"/>
        <v>0</v>
      </c>
      <c r="U77" s="12">
        <f>IF(C$4=0,0,IF(SUM(U$7:U76)=2,0,IF(Y77=U$6,IF(Y77=Y78,IF((Y76-Y77)&lt;=(Y79-Y78),2,0),IF(Y77=Y76,IF((Y75-Y76)&gt;(Y78-Y77),2,0),2)),0)))</f>
        <v>0</v>
      </c>
      <c r="V77" s="12">
        <f>IF(C$4=0,0,IF(SUM(V$7:V76)=1,0,IF(Z77=V$6,IF(Z77=Z78,IF((Z76-Z77)&lt;=(Z79-Z78),1,0),IF(Z77=Z76,IF((Z75-Z76)&gt;(Z78-Z77),1,0),1)),0)))</f>
        <v>0</v>
      </c>
      <c r="W77" s="12">
        <f>IF(C$4=0,0,IF(SUM(W$7:W76)=2,0,IF(AA77=W$6,IF(AA77=AA78,IF((AA76-AA77)&lt;=(AA79-AA78),2,0),IF(AA77=AA76,IF((AA75-AA76)&gt;(AA78-AA77),2,0),2)),0)))</f>
        <v>0</v>
      </c>
      <c r="X77" s="12">
        <f>IF(C$4=0,0,IF(SUM(X$7:X76)=2,0,IF(AB77=X$6,IF(AB77=AB78,IF((AB76-AB77)&lt;=(AB79-AB78),2,0),IF(AB77=AB76,IF((AB75-AB76)&gt;(AB78-AB77),2,0),2)),0)))</f>
        <v>0</v>
      </c>
      <c r="Y77" s="12">
        <f t="shared" si="30"/>
        <v>1</v>
      </c>
      <c r="Z77" s="12">
        <f t="shared" si="31"/>
        <v>1</v>
      </c>
      <c r="AA77" s="12">
        <f t="shared" si="32"/>
        <v>1</v>
      </c>
      <c r="AB77" s="12">
        <f t="shared" si="33"/>
        <v>1</v>
      </c>
      <c r="AD77" s="12">
        <f t="shared" si="34"/>
        <v>21</v>
      </c>
      <c r="AE77" s="18">
        <f t="shared" si="35"/>
        <v>0</v>
      </c>
      <c r="AF77" s="12">
        <f>IF(S$4=0,0,IF(SUM(AF$7:AF76)=2,0,IF(AJ77=AF$6,IF(AJ77=AJ78,IF((AJ76-AJ77)&lt;=(AJ79-AJ78),2,0),IF(AJ77=AJ76,IF((AJ75-AJ76)&gt;(AJ78-AJ77),2,0),2)),0)))</f>
        <v>0</v>
      </c>
      <c r="AG77" s="12">
        <f>IF(C$4=0,0,IF(SUM(AG$7:AG76)=1,0,IF(AK77=AG$6,IF(AK77=AK78,IF((AK76-AK77)&lt;=(AK79-AK78),1,0),IF(AK77=AK76,IF((AK75-AK76)&gt;(AK78-AK77),1,0),1)),0)))</f>
        <v>0</v>
      </c>
      <c r="AH77" s="12">
        <f>IF(C$4=0,0,IF(SUM(AH$7:AH76)=2,0,IF(AL77=AH$6,IF(AL77=AL78,IF((AL76-AL77)&lt;=(AL79-AL78),2,0),IF(AL77=AL76,IF((AL75-AL76)&gt;(AL78-AL77),2,0),2)),0)))</f>
        <v>0</v>
      </c>
      <c r="AI77" s="12">
        <f>IF(S$4=0,0,IF(SUM(AI$7:AI76)=2,0,IF(AM77=AI$6,IF(AM77=AM78,IF((AM76-AM77)&lt;=(AM79-AM78),2,0),IF(AM77=AM76,IF((AM75-AM76)&gt;(AM78-AM77),2,0),2)),0)))</f>
        <v>0</v>
      </c>
      <c r="AJ77" s="12">
        <f t="shared" si="36"/>
        <v>1</v>
      </c>
      <c r="AK77" s="12">
        <f t="shared" si="37"/>
        <v>1</v>
      </c>
      <c r="AL77" s="12">
        <f t="shared" si="38"/>
        <v>1</v>
      </c>
      <c r="AM77" s="12">
        <f t="shared" si="39"/>
        <v>1</v>
      </c>
    </row>
    <row r="78" spans="1:39" ht="12" customHeight="1" x14ac:dyDescent="0.15">
      <c r="A78" s="5">
        <f t="shared" si="24"/>
        <v>0</v>
      </c>
      <c r="B78" s="5">
        <f t="shared" si="25"/>
        <v>0</v>
      </c>
      <c r="C78" s="14">
        <f t="shared" si="40"/>
        <v>20</v>
      </c>
      <c r="F78" s="258">
        <f>VLOOKUP(C78,Blad1!$A:$I,9,0)</f>
        <v>167</v>
      </c>
      <c r="G78" s="65" t="str">
        <f t="shared" si="41"/>
        <v/>
      </c>
      <c r="H78" s="4" t="str">
        <f>IF(G78="I",$K78,IF(G78="II",$K78-SUM(H$8:H77),IF(G78="III",$K78-SUM(H$8:H77),IF(G78="IV",$K78-SUM(H$8:H77),IF(G78="V",1-SUM(H$8:H77)," ")))))</f>
        <v xml:space="preserve"> </v>
      </c>
      <c r="I78" s="66" t="str">
        <f t="shared" si="42"/>
        <v/>
      </c>
      <c r="J78" s="43" t="str">
        <f>IF(I78="A",$K78,IF(I78="B",$K78-SUM(J$8:J77),IF(I78="C",$K78-SUM(J$8:J77),IF(I78="D",$K78-SUM(J$8:J77),IF(I78="E",1-SUM(J$8:J77)," ")))))</f>
        <v xml:space="preserve"> </v>
      </c>
      <c r="K78" s="1">
        <f>IF(C$4=0,0,(SUM(D$8:D78)/C$4))</f>
        <v>0</v>
      </c>
      <c r="L78" s="9" t="str">
        <f t="shared" si="26"/>
        <v xml:space="preserve"> </v>
      </c>
      <c r="M78" s="2" t="str">
        <f>IF(U78=2,K78,IF(W78=2,K78-SUM(M$8:M77),IF(X78=2,K78-SUM(M$8:M77),IF(X77=2,1-SUM(M$8:M77)," "))))</f>
        <v xml:space="preserve"> </v>
      </c>
      <c r="N78" s="1" t="str">
        <f t="shared" si="27"/>
        <v xml:space="preserve"> </v>
      </c>
      <c r="P78" s="3" t="str">
        <f>IF(O78="Plus",$K78,IF(O78="Basis",$K78-SUM(P$8:P77),IF(O78="Breedte",$K78-SUM(P$8:P77),IF(O77="Breedte",1-SUM(P$8:P77)," "))))</f>
        <v xml:space="preserve"> </v>
      </c>
      <c r="Q78" s="57" t="str">
        <f t="shared" si="44"/>
        <v/>
      </c>
      <c r="R78" s="93">
        <f t="shared" si="43"/>
        <v>167</v>
      </c>
      <c r="S78" s="12">
        <f t="shared" si="28"/>
        <v>20</v>
      </c>
      <c r="T78" s="18">
        <f t="shared" si="29"/>
        <v>0</v>
      </c>
      <c r="U78" s="12">
        <f>IF(C$4=0,0,IF(SUM(U$7:U77)=2,0,IF(Y78=U$6,IF(Y78=Y79,IF((Y77-Y78)&lt;=(Y80-Y79),2,0),IF(Y78=Y77,IF((Y76-Y77)&gt;(Y79-Y78),2,0),2)),0)))</f>
        <v>0</v>
      </c>
      <c r="V78" s="12">
        <f>IF(C$4=0,0,IF(SUM(V$7:V77)=1,0,IF(Z78=V$6,IF(Z78=Z79,IF((Z77-Z78)&lt;=(Z80-Z79),1,0),IF(Z78=Z77,IF((Z76-Z77)&gt;(Z79-Z78),1,0),1)),0)))</f>
        <v>0</v>
      </c>
      <c r="W78" s="12">
        <f>IF(C$4=0,0,IF(SUM(W$7:W77)=2,0,IF(AA78=W$6,IF(AA78=AA79,IF((AA77-AA78)&lt;=(AA80-AA79),2,0),IF(AA78=AA77,IF((AA76-AA77)&gt;(AA79-AA78),2,0),2)),0)))</f>
        <v>0</v>
      </c>
      <c r="X78" s="12">
        <f>IF(C$4=0,0,IF(SUM(X$7:X77)=2,0,IF(AB78=X$6,IF(AB78=AB79,IF((AB77-AB78)&lt;=(AB80-AB79),2,0),IF(AB78=AB77,IF((AB76-AB77)&gt;(AB79-AB78),2,0),2)),0)))</f>
        <v>0</v>
      </c>
      <c r="Y78" s="12">
        <f t="shared" si="30"/>
        <v>1</v>
      </c>
      <c r="Z78" s="12">
        <f t="shared" si="31"/>
        <v>1</v>
      </c>
      <c r="AA78" s="12">
        <f t="shared" si="32"/>
        <v>1</v>
      </c>
      <c r="AB78" s="12">
        <f t="shared" si="33"/>
        <v>1</v>
      </c>
      <c r="AD78" s="12">
        <f t="shared" si="34"/>
        <v>20</v>
      </c>
      <c r="AE78" s="18">
        <f t="shared" si="35"/>
        <v>0</v>
      </c>
      <c r="AF78" s="12">
        <f>IF(S$4=0,0,IF(SUM(AF$7:AF77)=2,0,IF(AJ78=AF$6,IF(AJ78=AJ79,IF((AJ77-AJ78)&lt;=(AJ80-AJ79),2,0),IF(AJ78=AJ77,IF((AJ76-AJ77)&gt;(AJ79-AJ78),2,0),2)),0)))</f>
        <v>0</v>
      </c>
      <c r="AG78" s="12">
        <f>IF(C$4=0,0,IF(SUM(AG$7:AG77)=1,0,IF(AK78=AG$6,IF(AK78=AK79,IF((AK77-AK78)&lt;=(AK80-AK79),1,0),IF(AK78=AK77,IF((AK76-AK77)&gt;(AK79-AK78),1,0),1)),0)))</f>
        <v>0</v>
      </c>
      <c r="AH78" s="12">
        <f>IF(C$4=0,0,IF(SUM(AH$7:AH77)=2,0,IF(AL78=AH$6,IF(AL78=AL79,IF((AL77-AL78)&lt;=(AL80-AL79),2,0),IF(AL78=AL77,IF((AL76-AL77)&gt;(AL79-AL78),2,0),2)),0)))</f>
        <v>0</v>
      </c>
      <c r="AI78" s="12">
        <f>IF(S$4=0,0,IF(SUM(AI$7:AI77)=2,0,IF(AM78=AI$6,IF(AM78=AM79,IF((AM77-AM78)&lt;=(AM80-AM79),2,0),IF(AM78=AM77,IF((AM76-AM77)&gt;(AM79-AM78),2,0),2)),0)))</f>
        <v>0</v>
      </c>
      <c r="AJ78" s="12">
        <f t="shared" si="36"/>
        <v>1</v>
      </c>
      <c r="AK78" s="12">
        <f t="shared" si="37"/>
        <v>1</v>
      </c>
      <c r="AL78" s="12">
        <f t="shared" si="38"/>
        <v>1</v>
      </c>
      <c r="AM78" s="12">
        <f t="shared" si="39"/>
        <v>1</v>
      </c>
    </row>
    <row r="79" spans="1:39" ht="12" customHeight="1" x14ac:dyDescent="0.15">
      <c r="A79" s="5">
        <f t="shared" si="24"/>
        <v>0</v>
      </c>
      <c r="B79" s="5">
        <f t="shared" si="25"/>
        <v>0</v>
      </c>
      <c r="C79" s="14">
        <f t="shared" si="40"/>
        <v>19</v>
      </c>
      <c r="F79" s="258">
        <f>VLOOKUP(C79,Blad1!$A:$I,9,0)</f>
        <v>166</v>
      </c>
      <c r="G79" s="65" t="str">
        <f t="shared" si="41"/>
        <v/>
      </c>
      <c r="H79" s="4" t="str">
        <f>IF(G79="I",$K79,IF(G79="II",$K79-SUM(H$8:H78),IF(G79="III",$K79-SUM(H$8:H78),IF(G79="IV",$K79-SUM(H$8:H78),IF(G79="V",1-SUM(H$8:H78)," ")))))</f>
        <v xml:space="preserve"> </v>
      </c>
      <c r="I79" s="66" t="str">
        <f t="shared" si="42"/>
        <v/>
      </c>
      <c r="J79" s="43" t="str">
        <f>IF(I79="A",$K79,IF(I79="B",$K79-SUM(J$8:J78),IF(I79="C",$K79-SUM(J$8:J78),IF(I79="D",$K79-SUM(J$8:J78),IF(I79="E",1-SUM(J$8:J78)," ")))))</f>
        <v xml:space="preserve"> </v>
      </c>
      <c r="K79" s="1">
        <f>IF(C$4=0,0,(SUM(D$8:D79)/C$4))</f>
        <v>0</v>
      </c>
      <c r="L79" s="9" t="str">
        <f t="shared" si="26"/>
        <v xml:space="preserve"> </v>
      </c>
      <c r="M79" s="2" t="str">
        <f>IF(U79=2,K79,IF(W79=2,K79-SUM(M$8:M78),IF(X79=2,K79-SUM(M$8:M78),IF(X78=2,1-SUM(M$8:M78)," "))))</f>
        <v xml:space="preserve"> </v>
      </c>
      <c r="N79" s="1" t="str">
        <f t="shared" si="27"/>
        <v xml:space="preserve"> </v>
      </c>
      <c r="P79" s="3" t="str">
        <f>IF(O79="Plus",$K79,IF(O79="Basis",$K79-SUM(P$8:P78),IF(O79="Breedte",$K79-SUM(P$8:P78),IF(O78="Breedte",1-SUM(P$8:P78)," "))))</f>
        <v xml:space="preserve"> </v>
      </c>
      <c r="Q79" s="57" t="str">
        <f t="shared" si="44"/>
        <v/>
      </c>
      <c r="R79" s="93">
        <f t="shared" si="43"/>
        <v>166</v>
      </c>
      <c r="S79" s="12">
        <f t="shared" si="28"/>
        <v>19</v>
      </c>
      <c r="T79" s="18">
        <f t="shared" si="29"/>
        <v>0</v>
      </c>
      <c r="U79" s="12">
        <f>IF(C$4=0,0,IF(SUM(U$7:U78)=2,0,IF(Y79=U$6,IF(Y79=Y80,IF((Y78-Y79)&lt;=(Y81-Y80),2,0),IF(Y79=Y78,IF((Y77-Y78)&gt;(Y80-Y79),2,0),2)),0)))</f>
        <v>0</v>
      </c>
      <c r="V79" s="12">
        <f>IF(C$4=0,0,IF(SUM(V$7:V78)=1,0,IF(Z79=V$6,IF(Z79=Z80,IF((Z78-Z79)&lt;=(Z81-Z80),1,0),IF(Z79=Z78,IF((Z77-Z78)&gt;(Z80-Z79),1,0),1)),0)))</f>
        <v>0</v>
      </c>
      <c r="W79" s="12">
        <f>IF(C$4=0,0,IF(SUM(W$7:W78)=2,0,IF(AA79=W$6,IF(AA79=AA80,IF((AA78-AA79)&lt;=(AA81-AA80),2,0),IF(AA79=AA78,IF((AA77-AA78)&gt;(AA80-AA79),2,0),2)),0)))</f>
        <v>0</v>
      </c>
      <c r="X79" s="12">
        <f>IF(C$4=0,0,IF(SUM(X$7:X78)=2,0,IF(AB79=X$6,IF(AB79=AB80,IF((AB78-AB79)&lt;=(AB81-AB80),2,0),IF(AB79=AB78,IF((AB77-AB78)&gt;(AB80-AB79),2,0),2)),0)))</f>
        <v>0</v>
      </c>
      <c r="Y79" s="12">
        <f t="shared" si="30"/>
        <v>1</v>
      </c>
      <c r="Z79" s="12">
        <f t="shared" si="31"/>
        <v>1</v>
      </c>
      <c r="AA79" s="12">
        <f t="shared" si="32"/>
        <v>1</v>
      </c>
      <c r="AB79" s="12">
        <f t="shared" si="33"/>
        <v>1</v>
      </c>
      <c r="AD79" s="12">
        <f t="shared" si="34"/>
        <v>19</v>
      </c>
      <c r="AE79" s="18">
        <f t="shared" si="35"/>
        <v>0</v>
      </c>
      <c r="AF79" s="12">
        <f>IF(S$4=0,0,IF(SUM(AF$7:AF78)=2,0,IF(AJ79=AF$6,IF(AJ79=AJ80,IF((AJ78-AJ79)&lt;=(AJ81-AJ80),2,0),IF(AJ79=AJ78,IF((AJ77-AJ78)&gt;(AJ80-AJ79),2,0),2)),0)))</f>
        <v>0</v>
      </c>
      <c r="AG79" s="12">
        <f>IF(C$4=0,0,IF(SUM(AG$7:AG78)=1,0,IF(AK79=AG$6,IF(AK79=AK80,IF((AK78-AK79)&lt;=(AK81-AK80),1,0),IF(AK79=AK78,IF((AK77-AK78)&gt;(AK80-AK79),1,0),1)),0)))</f>
        <v>0</v>
      </c>
      <c r="AH79" s="12">
        <f>IF(C$4=0,0,IF(SUM(AH$7:AH78)=2,0,IF(AL79=AH$6,IF(AL79=AL80,IF((AL78-AL79)&lt;=(AL81-AL80),2,0),IF(AL79=AL78,IF((AL77-AL78)&gt;(AL80-AL79),2,0),2)),0)))</f>
        <v>0</v>
      </c>
      <c r="AI79" s="12">
        <f>IF(S$4=0,0,IF(SUM(AI$7:AI78)=2,0,IF(AM79=AI$6,IF(AM79=AM80,IF((AM78-AM79)&lt;=(AM81-AM80),2,0),IF(AM79=AM78,IF((AM77-AM78)&gt;(AM80-AM79),2,0),2)),0)))</f>
        <v>0</v>
      </c>
      <c r="AJ79" s="12">
        <f t="shared" si="36"/>
        <v>1</v>
      </c>
      <c r="AK79" s="12">
        <f t="shared" si="37"/>
        <v>1</v>
      </c>
      <c r="AL79" s="12">
        <f t="shared" si="38"/>
        <v>1</v>
      </c>
      <c r="AM79" s="12">
        <f t="shared" si="39"/>
        <v>1</v>
      </c>
    </row>
    <row r="80" spans="1:39" ht="12" customHeight="1" x14ac:dyDescent="0.15">
      <c r="A80" s="5">
        <f t="shared" si="24"/>
        <v>0</v>
      </c>
      <c r="B80" s="5">
        <f t="shared" si="25"/>
        <v>0</v>
      </c>
      <c r="C80" s="14">
        <f t="shared" si="40"/>
        <v>18</v>
      </c>
      <c r="F80" s="258">
        <f>VLOOKUP(C80,Blad1!$A:$I,9,0)</f>
        <v>165</v>
      </c>
      <c r="G80" s="65" t="str">
        <f t="shared" si="41"/>
        <v/>
      </c>
      <c r="H80" s="4" t="str">
        <f>IF(G80="I",$K80,IF(G80="II",$K80-SUM(H$8:H79),IF(G80="III",$K80-SUM(H$8:H79),IF(G80="IV",$K80-SUM(H$8:H79),IF(G80="V",1-SUM(H$8:H79)," ")))))</f>
        <v xml:space="preserve"> </v>
      </c>
      <c r="I80" s="66" t="str">
        <f t="shared" si="42"/>
        <v/>
      </c>
      <c r="J80" s="43" t="str">
        <f>IF(I80="A",$K80,IF(I80="B",$K80-SUM(J$8:J79),IF(I80="C",$K80-SUM(J$8:J79),IF(I80="D",$K80-SUM(J$8:J79),IF(I80="E",1-SUM(J$8:J79)," ")))))</f>
        <v xml:space="preserve"> </v>
      </c>
      <c r="K80" s="1">
        <f>IF(C$4=0,0,(SUM(D$8:D80)/C$4))</f>
        <v>0</v>
      </c>
      <c r="L80" s="9" t="str">
        <f t="shared" si="26"/>
        <v xml:space="preserve"> </v>
      </c>
      <c r="M80" s="2" t="str">
        <f>IF(U80=2,K80,IF(W80=2,K80-SUM(M$8:M79),IF(X80=2,K80-SUM(M$8:M79),IF(X79=2,1-SUM(M$8:M79)," "))))</f>
        <v xml:space="preserve"> </v>
      </c>
      <c r="N80" s="1" t="str">
        <f t="shared" si="27"/>
        <v xml:space="preserve"> </v>
      </c>
      <c r="P80" s="3" t="str">
        <f>IF(O80="Plus",$K80,IF(O80="Basis",$K80-SUM(P$8:P79),IF(O80="Breedte",$K80-SUM(P$8:P79),IF(O79="Breedte",1-SUM(P$8:P79)," "))))</f>
        <v xml:space="preserve"> </v>
      </c>
      <c r="Q80" s="57" t="str">
        <f t="shared" si="44"/>
        <v/>
      </c>
      <c r="R80" s="93">
        <f t="shared" si="43"/>
        <v>165</v>
      </c>
      <c r="S80" s="12">
        <f t="shared" si="28"/>
        <v>18</v>
      </c>
      <c r="T80" s="18">
        <f t="shared" si="29"/>
        <v>0</v>
      </c>
      <c r="U80" s="12">
        <f>IF(C$4=0,0,IF(SUM(U$7:U79)=2,0,IF(Y80=U$6,IF(Y80=Y81,IF((Y79-Y80)&lt;=(Y82-Y81),2,0),IF(Y80=Y79,IF((Y78-Y79)&gt;(Y81-Y80),2,0),2)),0)))</f>
        <v>0</v>
      </c>
      <c r="V80" s="12">
        <f>IF(C$4=0,0,IF(SUM(V$7:V79)=1,0,IF(Z80=V$6,IF(Z80=Z81,IF((Z79-Z80)&lt;=(Z82-Z81),1,0),IF(Z80=Z79,IF((Z78-Z79)&gt;(Z81-Z80),1,0),1)),0)))</f>
        <v>0</v>
      </c>
      <c r="W80" s="12">
        <f>IF(C$4=0,0,IF(SUM(W$7:W79)=2,0,IF(AA80=W$6,IF(AA80=AA81,IF((AA79-AA80)&lt;=(AA82-AA81),2,0),IF(AA80=AA79,IF((AA78-AA79)&gt;(AA81-AA80),2,0),2)),0)))</f>
        <v>0</v>
      </c>
      <c r="X80" s="12">
        <f>IF(C$4=0,0,IF(SUM(X$7:X79)=2,0,IF(AB80=X$6,IF(AB80=AB81,IF((AB79-AB80)&lt;=(AB82-AB81),2,0),IF(AB80=AB79,IF((AB78-AB79)&gt;(AB81-AB80),2,0),2)),0)))</f>
        <v>0</v>
      </c>
      <c r="Y80" s="12">
        <f t="shared" si="30"/>
        <v>1</v>
      </c>
      <c r="Z80" s="12">
        <f t="shared" si="31"/>
        <v>1</v>
      </c>
      <c r="AA80" s="12">
        <f t="shared" si="32"/>
        <v>1</v>
      </c>
      <c r="AB80" s="12">
        <f t="shared" si="33"/>
        <v>1</v>
      </c>
      <c r="AD80" s="12">
        <f t="shared" si="34"/>
        <v>18</v>
      </c>
      <c r="AE80" s="18">
        <f t="shared" si="35"/>
        <v>0</v>
      </c>
      <c r="AF80" s="12">
        <f>IF(S$4=0,0,IF(SUM(AF$7:AF79)=2,0,IF(AJ80=AF$6,IF(AJ80=AJ81,IF((AJ79-AJ80)&lt;=(AJ82-AJ81),2,0),IF(AJ80=AJ79,IF((AJ78-AJ79)&gt;(AJ81-AJ80),2,0),2)),0)))</f>
        <v>0</v>
      </c>
      <c r="AG80" s="12">
        <f>IF(C$4=0,0,IF(SUM(AG$7:AG79)=1,0,IF(AK80=AG$6,IF(AK80=AK81,IF((AK79-AK80)&lt;=(AK82-AK81),1,0),IF(AK80=AK79,IF((AK78-AK79)&gt;(AK81-AK80),1,0),1)),0)))</f>
        <v>0</v>
      </c>
      <c r="AH80" s="12">
        <f>IF(C$4=0,0,IF(SUM(AH$7:AH79)=2,0,IF(AL80=AH$6,IF(AL80=AL81,IF((AL79-AL80)&lt;=(AL82-AL81),2,0),IF(AL80=AL79,IF((AL78-AL79)&gt;(AL81-AL80),2,0),2)),0)))</f>
        <v>0</v>
      </c>
      <c r="AI80" s="12">
        <f>IF(S$4=0,0,IF(SUM(AI$7:AI79)=2,0,IF(AM80=AI$6,IF(AM80=AM81,IF((AM79-AM80)&lt;=(AM82-AM81),2,0),IF(AM80=AM79,IF((AM78-AM79)&gt;(AM81-AM80),2,0),2)),0)))</f>
        <v>0</v>
      </c>
      <c r="AJ80" s="12">
        <f t="shared" si="36"/>
        <v>1</v>
      </c>
      <c r="AK80" s="12">
        <f t="shared" si="37"/>
        <v>1</v>
      </c>
      <c r="AL80" s="12">
        <f t="shared" si="38"/>
        <v>1</v>
      </c>
      <c r="AM80" s="12">
        <f t="shared" si="39"/>
        <v>1</v>
      </c>
    </row>
    <row r="81" spans="1:39" ht="12" customHeight="1" x14ac:dyDescent="0.15">
      <c r="A81" s="5">
        <f t="shared" si="24"/>
        <v>0</v>
      </c>
      <c r="B81" s="5">
        <f t="shared" si="25"/>
        <v>0</v>
      </c>
      <c r="C81" s="14">
        <f t="shared" si="40"/>
        <v>17</v>
      </c>
      <c r="F81" s="258">
        <f>VLOOKUP(C81,Blad1!$A:$I,9,0)</f>
        <v>164</v>
      </c>
      <c r="G81" s="65" t="str">
        <f t="shared" si="41"/>
        <v/>
      </c>
      <c r="H81" s="4" t="str">
        <f>IF(G81="I",$K81,IF(G81="II",$K81-SUM(H$8:H80),IF(G81="III",$K81-SUM(H$8:H80),IF(G81="IV",$K81-SUM(H$8:H80),IF(G81="V",1-SUM(H$8:H80)," ")))))</f>
        <v xml:space="preserve"> </v>
      </c>
      <c r="I81" s="66" t="str">
        <f t="shared" si="42"/>
        <v/>
      </c>
      <c r="J81" s="43" t="str">
        <f>IF(I81="A",$K81,IF(I81="B",$K81-SUM(J$8:J80),IF(I81="C",$K81-SUM(J$8:J80),IF(I81="D",$K81-SUM(J$8:J80),IF(I81="E",1-SUM(J$8:J80)," ")))))</f>
        <v xml:space="preserve"> </v>
      </c>
      <c r="K81" s="1">
        <f>IF(C$4=0,0,(SUM(D$8:D81)/C$4))</f>
        <v>0</v>
      </c>
      <c r="L81" s="9" t="str">
        <f t="shared" si="26"/>
        <v xml:space="preserve"> </v>
      </c>
      <c r="M81" s="2" t="str">
        <f>IF(U81=2,K81,IF(W81=2,K81-SUM(M$8:M80),IF(X81=2,K81-SUM(M$8:M80),IF(X80=2,1-SUM(M$8:M80)," "))))</f>
        <v xml:space="preserve"> </v>
      </c>
      <c r="N81" s="1" t="str">
        <f t="shared" si="27"/>
        <v xml:space="preserve"> </v>
      </c>
      <c r="P81" s="3" t="str">
        <f>IF(O81="Plus",$K81,IF(O81="Basis",$K81-SUM(P$8:P80),IF(O81="Breedte",$K81-SUM(P$8:P80),IF(O80="Breedte",1-SUM(P$8:P80)," "))))</f>
        <v xml:space="preserve"> </v>
      </c>
      <c r="Q81" s="57" t="str">
        <f t="shared" si="44"/>
        <v/>
      </c>
      <c r="R81" s="93">
        <f t="shared" si="43"/>
        <v>164</v>
      </c>
      <c r="S81" s="12">
        <f t="shared" si="28"/>
        <v>17</v>
      </c>
      <c r="T81" s="18">
        <f t="shared" si="29"/>
        <v>0</v>
      </c>
      <c r="U81" s="12">
        <f>IF(C$4=0,0,IF(SUM(U$7:U80)=2,0,IF(Y81=U$6,IF(Y81=Y82,IF((Y80-Y81)&lt;=(Y83-Y82),2,0),IF(Y81=Y80,IF((Y79-Y80)&gt;(Y82-Y81),2,0),2)),0)))</f>
        <v>0</v>
      </c>
      <c r="V81" s="12">
        <f>IF(C$4=0,0,IF(SUM(V$7:V80)=1,0,IF(Z81=V$6,IF(Z81=Z82,IF((Z80-Z81)&lt;=(Z83-Z82),1,0),IF(Z81=Z80,IF((Z79-Z80)&gt;(Z82-Z81),1,0),1)),0)))</f>
        <v>0</v>
      </c>
      <c r="W81" s="12">
        <f>IF(C$4=0,0,IF(SUM(W$7:W80)=2,0,IF(AA81=W$6,IF(AA81=AA82,IF((AA80-AA81)&lt;=(AA83-AA82),2,0),IF(AA81=AA80,IF((AA79-AA80)&gt;(AA82-AA81),2,0),2)),0)))</f>
        <v>0</v>
      </c>
      <c r="X81" s="12">
        <f>IF(C$4=0,0,IF(SUM(X$7:X80)=2,0,IF(AB81=X$6,IF(AB81=AB82,IF((AB80-AB81)&lt;=(AB83-AB82),2,0),IF(AB81=AB80,IF((AB79-AB80)&gt;(AB82-AB81),2,0),2)),0)))</f>
        <v>0</v>
      </c>
      <c r="Y81" s="12">
        <f t="shared" si="30"/>
        <v>1</v>
      </c>
      <c r="Z81" s="12">
        <f t="shared" si="31"/>
        <v>1</v>
      </c>
      <c r="AA81" s="12">
        <f t="shared" si="32"/>
        <v>1</v>
      </c>
      <c r="AB81" s="12">
        <f t="shared" si="33"/>
        <v>1</v>
      </c>
      <c r="AD81" s="12">
        <f t="shared" si="34"/>
        <v>17</v>
      </c>
      <c r="AE81" s="18">
        <f t="shared" si="35"/>
        <v>0</v>
      </c>
      <c r="AF81" s="12">
        <f>IF(S$4=0,0,IF(SUM(AF$7:AF80)=2,0,IF(AJ81=AF$6,IF(AJ81=AJ82,IF((AJ80-AJ81)&lt;=(AJ83-AJ82),2,0),IF(AJ81=AJ80,IF((AJ79-AJ80)&gt;(AJ82-AJ81),2,0),2)),0)))</f>
        <v>0</v>
      </c>
      <c r="AG81" s="12">
        <f>IF(C$4=0,0,IF(SUM(AG$7:AG80)=1,0,IF(AK81=AG$6,IF(AK81=AK82,IF((AK80-AK81)&lt;=(AK83-AK82),1,0),IF(AK81=AK80,IF((AK79-AK80)&gt;(AK82-AK81),1,0),1)),0)))</f>
        <v>0</v>
      </c>
      <c r="AH81" s="12">
        <f>IF(C$4=0,0,IF(SUM(AH$7:AH80)=2,0,IF(AL81=AH$6,IF(AL81=AL82,IF((AL80-AL81)&lt;=(AL83-AL82),2,0),IF(AL81=AL80,IF((AL79-AL80)&gt;(AL82-AL81),2,0),2)),0)))</f>
        <v>0</v>
      </c>
      <c r="AI81" s="12">
        <f>IF(S$4=0,0,IF(SUM(AI$7:AI80)=2,0,IF(AM81=AI$6,IF(AM81=AM82,IF((AM80-AM81)&lt;=(AM83-AM82),2,0),IF(AM81=AM80,IF((AM79-AM80)&gt;(AM82-AM81),2,0),2)),0)))</f>
        <v>0</v>
      </c>
      <c r="AJ81" s="12">
        <f t="shared" si="36"/>
        <v>1</v>
      </c>
      <c r="AK81" s="12">
        <f t="shared" si="37"/>
        <v>1</v>
      </c>
      <c r="AL81" s="12">
        <f t="shared" si="38"/>
        <v>1</v>
      </c>
      <c r="AM81" s="12">
        <f t="shared" si="39"/>
        <v>1</v>
      </c>
    </row>
    <row r="82" spans="1:39" ht="12" customHeight="1" x14ac:dyDescent="0.15">
      <c r="A82" s="5">
        <f t="shared" si="24"/>
        <v>0</v>
      </c>
      <c r="B82" s="5">
        <f t="shared" si="25"/>
        <v>0</v>
      </c>
      <c r="C82" s="14">
        <f t="shared" si="40"/>
        <v>16</v>
      </c>
      <c r="F82" s="258">
        <f>VLOOKUP(C82,Blad1!$A:$I,9,0)</f>
        <v>163</v>
      </c>
      <c r="G82" s="65" t="str">
        <f t="shared" si="41"/>
        <v/>
      </c>
      <c r="H82" s="4" t="str">
        <f>IF(G82="I",$K82,IF(G82="II",$K82-SUM(H$8:H81),IF(G82="III",$K82-SUM(H$8:H81),IF(G82="IV",$K82-SUM(H$8:H81),IF(G82="V",1-SUM(H$8:H81)," ")))))</f>
        <v xml:space="preserve"> </v>
      </c>
      <c r="I82" s="66" t="str">
        <f t="shared" si="42"/>
        <v/>
      </c>
      <c r="J82" s="43" t="str">
        <f>IF(I82="A",$K82,IF(I82="B",$K82-SUM(J$8:J81),IF(I82="C",$K82-SUM(J$8:J81),IF(I82="D",$K82-SUM(J$8:J81),IF(I82="E",1-SUM(J$8:J81)," ")))))</f>
        <v xml:space="preserve"> </v>
      </c>
      <c r="K82" s="1">
        <f>IF(C$4=0,0,(SUM(D$8:D82)/C$4))</f>
        <v>0</v>
      </c>
      <c r="L82" s="9" t="str">
        <f t="shared" si="26"/>
        <v xml:space="preserve"> </v>
      </c>
      <c r="M82" s="2" t="str">
        <f>IF(U82=2,K82,IF(W82=2,K82-SUM(M$8:M81),IF(X82=2,K82-SUM(M$8:M81),IF(X81=2,1-SUM(M$8:M81)," "))))</f>
        <v xml:space="preserve"> </v>
      </c>
      <c r="N82" s="1" t="str">
        <f t="shared" si="27"/>
        <v xml:space="preserve"> </v>
      </c>
      <c r="P82" s="3" t="str">
        <f>IF(O82="Plus",$K82,IF(O82="Basis",$K82-SUM(P$8:P81),IF(O82="Breedte",$K82-SUM(P$8:P81),IF(O81="Breedte",1-SUM(P$8:P81)," "))))</f>
        <v xml:space="preserve"> </v>
      </c>
      <c r="Q82" s="57" t="str">
        <f t="shared" si="44"/>
        <v/>
      </c>
      <c r="R82" s="93">
        <f t="shared" si="43"/>
        <v>163</v>
      </c>
      <c r="S82" s="12">
        <f t="shared" si="28"/>
        <v>16</v>
      </c>
      <c r="T82" s="18">
        <f t="shared" si="29"/>
        <v>0</v>
      </c>
      <c r="U82" s="12">
        <f>IF(C$4=0,0,IF(SUM(U$7:U81)=2,0,IF(Y82=U$6,IF(Y82=Y83,IF((Y81-Y82)&lt;=(Y84-Y83),2,0),IF(Y82=Y81,IF((Y80-Y81)&gt;(Y83-Y82),2,0),2)),0)))</f>
        <v>0</v>
      </c>
      <c r="V82" s="12">
        <f>IF(C$4=0,0,IF(SUM(V$7:V81)=1,0,IF(Z82=V$6,IF(Z82=Z83,IF((Z81-Z82)&lt;=(Z84-Z83),1,0),IF(Z82=Z81,IF((Z80-Z81)&gt;(Z83-Z82),1,0),1)),0)))</f>
        <v>0</v>
      </c>
      <c r="W82" s="12">
        <f>IF(C$4=0,0,IF(SUM(W$7:W81)=2,0,IF(AA82=W$6,IF(AA82=AA83,IF((AA81-AA82)&lt;=(AA84-AA83),2,0),IF(AA82=AA81,IF((AA80-AA81)&gt;(AA83-AA82),2,0),2)),0)))</f>
        <v>0</v>
      </c>
      <c r="X82" s="12">
        <f>IF(C$4=0,0,IF(SUM(X$7:X81)=2,0,IF(AB82=X$6,IF(AB82=AB83,IF((AB81-AB82)&lt;=(AB84-AB83),2,0),IF(AB82=AB81,IF((AB80-AB81)&gt;(AB83-AB82),2,0),2)),0)))</f>
        <v>0</v>
      </c>
      <c r="Y82" s="12">
        <f t="shared" si="30"/>
        <v>1</v>
      </c>
      <c r="Z82" s="12">
        <f t="shared" si="31"/>
        <v>1</v>
      </c>
      <c r="AA82" s="12">
        <f t="shared" si="32"/>
        <v>1</v>
      </c>
      <c r="AB82" s="12">
        <f t="shared" si="33"/>
        <v>1</v>
      </c>
      <c r="AD82" s="12">
        <f t="shared" si="34"/>
        <v>16</v>
      </c>
      <c r="AE82" s="18">
        <f t="shared" si="35"/>
        <v>0</v>
      </c>
      <c r="AF82" s="12">
        <f>IF(S$4=0,0,IF(SUM(AF$7:AF81)=2,0,IF(AJ82=AF$6,IF(AJ82=AJ83,IF((AJ81-AJ82)&lt;=(AJ84-AJ83),2,0),IF(AJ82=AJ81,IF((AJ80-AJ81)&gt;(AJ83-AJ82),2,0),2)),0)))</f>
        <v>0</v>
      </c>
      <c r="AG82" s="12">
        <f>IF(C$4=0,0,IF(SUM(AG$7:AG81)=1,0,IF(AK82=AG$6,IF(AK82=AK83,IF((AK81-AK82)&lt;=(AK84-AK83),1,0),IF(AK82=AK81,IF((AK80-AK81)&gt;(AK83-AK82),1,0),1)),0)))</f>
        <v>0</v>
      </c>
      <c r="AH82" s="12">
        <f>IF(C$4=0,0,IF(SUM(AH$7:AH81)=2,0,IF(AL82=AH$6,IF(AL82=AL83,IF((AL81-AL82)&lt;=(AL84-AL83),2,0),IF(AL82=AL81,IF((AL80-AL81)&gt;(AL83-AL82),2,0),2)),0)))</f>
        <v>0</v>
      </c>
      <c r="AI82" s="12">
        <f>IF(S$4=0,0,IF(SUM(AI$7:AI81)=2,0,IF(AM82=AI$6,IF(AM82=AM83,IF((AM81-AM82)&lt;=(AM84-AM83),2,0),IF(AM82=AM81,IF((AM80-AM81)&gt;(AM83-AM82),2,0),2)),0)))</f>
        <v>0</v>
      </c>
      <c r="AJ82" s="12">
        <f t="shared" si="36"/>
        <v>1</v>
      </c>
      <c r="AK82" s="12">
        <f t="shared" si="37"/>
        <v>1</v>
      </c>
      <c r="AL82" s="12">
        <f t="shared" si="38"/>
        <v>1</v>
      </c>
      <c r="AM82" s="12">
        <f t="shared" si="39"/>
        <v>1</v>
      </c>
    </row>
    <row r="83" spans="1:39" ht="12" customHeight="1" x14ac:dyDescent="0.15">
      <c r="A83" s="5">
        <f t="shared" si="24"/>
        <v>0</v>
      </c>
      <c r="B83" s="5">
        <f t="shared" si="25"/>
        <v>0</v>
      </c>
      <c r="C83" s="14">
        <f t="shared" si="40"/>
        <v>15</v>
      </c>
      <c r="F83" s="258">
        <f>VLOOKUP(C83,Blad1!$A:$I,9,0)</f>
        <v>162</v>
      </c>
      <c r="G83" s="65" t="str">
        <f t="shared" si="41"/>
        <v/>
      </c>
      <c r="H83" s="4" t="str">
        <f>IF(G83="I",$K83,IF(G83="II",$K83-SUM(H$8:H82),IF(G83="III",$K83-SUM(H$8:H82),IF(G83="IV",$K83-SUM(H$8:H82),IF(G83="V",1-SUM(H$8:H82)," ")))))</f>
        <v xml:space="preserve"> </v>
      </c>
      <c r="I83" s="66" t="str">
        <f t="shared" si="42"/>
        <v/>
      </c>
      <c r="J83" s="43" t="str">
        <f>IF(I83="A",$K83,IF(I83="B",$K83-SUM(J$8:J82),IF(I83="C",$K83-SUM(J$8:J82),IF(I83="D",$K83-SUM(J$8:J82),IF(I83="E",1-SUM(J$8:J82)," ")))))</f>
        <v xml:space="preserve"> </v>
      </c>
      <c r="K83" s="1">
        <f>IF(C$4=0,0,(SUM(D$8:D83)/C$4))</f>
        <v>0</v>
      </c>
      <c r="L83" s="9" t="str">
        <f t="shared" si="26"/>
        <v xml:space="preserve"> </v>
      </c>
      <c r="M83" s="2" t="str">
        <f>IF(U83=2,K83,IF(W83=2,K83-SUM(M$8:M82),IF(X83=2,K83-SUM(M$8:M82),IF(X82=2,1-SUM(M$8:M82)," "))))</f>
        <v xml:space="preserve"> </v>
      </c>
      <c r="N83" s="1" t="str">
        <f t="shared" si="27"/>
        <v xml:space="preserve"> </v>
      </c>
      <c r="P83" s="3" t="str">
        <f>IF(O83="Plus",$K83,IF(O83="Basis",$K83-SUM(P$8:P82),IF(O83="Breedte",$K83-SUM(P$8:P82),IF(O82="Breedte",1-SUM(P$8:P82)," "))))</f>
        <v xml:space="preserve"> </v>
      </c>
      <c r="Q83" s="57" t="str">
        <f t="shared" si="44"/>
        <v/>
      </c>
      <c r="R83" s="93">
        <f t="shared" si="43"/>
        <v>162</v>
      </c>
      <c r="S83" s="12">
        <f t="shared" si="28"/>
        <v>15</v>
      </c>
      <c r="T83" s="18">
        <f t="shared" si="29"/>
        <v>0</v>
      </c>
      <c r="U83" s="12">
        <f>IF(C$4=0,0,IF(SUM(U$7:U82)=2,0,IF(Y83=U$6,IF(Y83=Y84,IF((Y82-Y83)&lt;=(Y85-Y84),2,0),IF(Y83=Y82,IF((Y81-Y82)&gt;(Y84-Y83),2,0),2)),0)))</f>
        <v>0</v>
      </c>
      <c r="V83" s="12">
        <f>IF(C$4=0,0,IF(SUM(V$7:V82)=1,0,IF(Z83=V$6,IF(Z83=Z84,IF((Z82-Z83)&lt;=(Z85-Z84),1,0),IF(Z83=Z82,IF((Z81-Z82)&gt;(Z84-Z83),1,0),1)),0)))</f>
        <v>0</v>
      </c>
      <c r="W83" s="12">
        <f>IF(C$4=0,0,IF(SUM(W$7:W82)=2,0,IF(AA83=W$6,IF(AA83=AA84,IF((AA82-AA83)&lt;=(AA85-AA84),2,0),IF(AA83=AA82,IF((AA81-AA82)&gt;(AA84-AA83),2,0),2)),0)))</f>
        <v>0</v>
      </c>
      <c r="X83" s="12">
        <f>IF(C$4=0,0,IF(SUM(X$7:X82)=2,0,IF(AB83=X$6,IF(AB83=AB84,IF((AB82-AB83)&lt;=(AB85-AB84),2,0),IF(AB83=AB82,IF((AB81-AB82)&gt;(AB84-AB83),2,0),2)),0)))</f>
        <v>0</v>
      </c>
      <c r="Y83" s="12">
        <f t="shared" si="30"/>
        <v>1</v>
      </c>
      <c r="Z83" s="12">
        <f t="shared" si="31"/>
        <v>1</v>
      </c>
      <c r="AA83" s="12">
        <f t="shared" si="32"/>
        <v>1</v>
      </c>
      <c r="AB83" s="12">
        <f t="shared" si="33"/>
        <v>1</v>
      </c>
      <c r="AD83" s="12">
        <f t="shared" si="34"/>
        <v>15</v>
      </c>
      <c r="AE83" s="18">
        <f t="shared" si="35"/>
        <v>0</v>
      </c>
      <c r="AF83" s="12">
        <f>IF(S$4=0,0,IF(SUM(AF$7:AF82)=2,0,IF(AJ83=AF$6,IF(AJ83=AJ84,IF((AJ82-AJ83)&lt;=(AJ85-AJ84),2,0),IF(AJ83=AJ82,IF((AJ81-AJ82)&gt;(AJ84-AJ83),2,0),2)),0)))</f>
        <v>0</v>
      </c>
      <c r="AG83" s="12">
        <f>IF(C$4=0,0,IF(SUM(AG$7:AG82)=1,0,IF(AK83=AG$6,IF(AK83=AK84,IF((AK82-AK83)&lt;=(AK85-AK84),1,0),IF(AK83=AK82,IF((AK81-AK82)&gt;(AK84-AK83),1,0),1)),0)))</f>
        <v>0</v>
      </c>
      <c r="AH83" s="12">
        <f>IF(C$4=0,0,IF(SUM(AH$7:AH82)=2,0,IF(AL83=AH$6,IF(AL83=AL84,IF((AL82-AL83)&lt;=(AL85-AL84),2,0),IF(AL83=AL82,IF((AL81-AL82)&gt;(AL84-AL83),2,0),2)),0)))</f>
        <v>0</v>
      </c>
      <c r="AI83" s="12">
        <f>IF(S$4=0,0,IF(SUM(AI$7:AI82)=2,0,IF(AM83=AI$6,IF(AM83=AM84,IF((AM82-AM83)&lt;=(AM85-AM84),2,0),IF(AM83=AM82,IF((AM81-AM82)&gt;(AM84-AM83),2,0),2)),0)))</f>
        <v>0</v>
      </c>
      <c r="AJ83" s="12">
        <f t="shared" si="36"/>
        <v>1</v>
      </c>
      <c r="AK83" s="12">
        <f t="shared" si="37"/>
        <v>1</v>
      </c>
      <c r="AL83" s="12">
        <f t="shared" si="38"/>
        <v>1</v>
      </c>
      <c r="AM83" s="12">
        <f t="shared" si="39"/>
        <v>1</v>
      </c>
    </row>
    <row r="84" spans="1:39" ht="12" customHeight="1" x14ac:dyDescent="0.15">
      <c r="A84" s="5">
        <f t="shared" si="24"/>
        <v>0</v>
      </c>
      <c r="B84" s="5">
        <f t="shared" si="25"/>
        <v>0</v>
      </c>
      <c r="C84" s="14">
        <f t="shared" si="40"/>
        <v>14</v>
      </c>
      <c r="F84" s="258">
        <f>VLOOKUP(C84,Blad1!$A:$I,9,0)</f>
        <v>161</v>
      </c>
      <c r="G84" s="65" t="str">
        <f t="shared" si="41"/>
        <v/>
      </c>
      <c r="H84" s="4" t="str">
        <f>IF(G84="I",$K84,IF(G84="II",$K84-SUM(H$8:H83),IF(G84="III",$K84-SUM(H$8:H83),IF(G84="IV",$K84-SUM(H$8:H83),IF(G84="V",1-SUM(H$8:H83)," ")))))</f>
        <v xml:space="preserve"> </v>
      </c>
      <c r="I84" s="66" t="str">
        <f t="shared" si="42"/>
        <v/>
      </c>
      <c r="J84" s="43" t="str">
        <f>IF(I84="A",$K84,IF(I84="B",$K84-SUM(J$8:J83),IF(I84="C",$K84-SUM(J$8:J83),IF(I84="D",$K84-SUM(J$8:J83),IF(I84="E",1-SUM(J$8:J83)," ")))))</f>
        <v xml:space="preserve"> </v>
      </c>
      <c r="K84" s="1">
        <f>IF(C$4=0,0,(SUM(D$8:D84)/C$4))</f>
        <v>0</v>
      </c>
      <c r="L84" s="9" t="str">
        <f t="shared" si="26"/>
        <v xml:space="preserve"> </v>
      </c>
      <c r="M84" s="2" t="str">
        <f>IF(U84=2,K84,IF(W84=2,K84-SUM(M$8:M83),IF(X84=2,K84-SUM(M$8:M83),IF(X83=2,1-SUM(M$8:M83)," "))))</f>
        <v xml:space="preserve"> </v>
      </c>
      <c r="N84" s="1" t="str">
        <f t="shared" si="27"/>
        <v xml:space="preserve"> </v>
      </c>
      <c r="P84" s="3" t="str">
        <f>IF(O84="Plus",$K84,IF(O84="Basis",$K84-SUM(P$8:P83),IF(O84="Breedte",$K84-SUM(P$8:P83),IF(O83="Breedte",1-SUM(P$8:P83)," "))))</f>
        <v xml:space="preserve"> </v>
      </c>
      <c r="Q84" s="57" t="str">
        <f t="shared" si="44"/>
        <v/>
      </c>
      <c r="R84" s="93">
        <f t="shared" si="43"/>
        <v>161</v>
      </c>
      <c r="S84" s="12">
        <f t="shared" si="28"/>
        <v>14</v>
      </c>
      <c r="T84" s="18">
        <f t="shared" si="29"/>
        <v>0</v>
      </c>
      <c r="U84" s="12">
        <f>IF(C$4=0,0,IF(SUM(U$7:U83)=2,0,IF(Y84=U$6,IF(Y84=Y85,IF((Y83-Y84)&lt;=(Y86-Y85),2,0),IF(Y84=Y83,IF((Y82-Y83)&gt;(Y85-Y84),2,0),2)),0)))</f>
        <v>0</v>
      </c>
      <c r="V84" s="12">
        <f>IF(C$4=0,0,IF(SUM(V$7:V83)=1,0,IF(Z84=V$6,IF(Z84=Z85,IF((Z83-Z84)&lt;=(Z86-Z85),1,0),IF(Z84=Z83,IF((Z82-Z83)&gt;(Z85-Z84),1,0),1)),0)))</f>
        <v>0</v>
      </c>
      <c r="W84" s="12">
        <f>IF(C$4=0,0,IF(SUM(W$7:W83)=2,0,IF(AA84=W$6,IF(AA84=AA85,IF((AA83-AA84)&lt;=(AA86-AA85),2,0),IF(AA84=AA83,IF((AA82-AA83)&gt;(AA85-AA84),2,0),2)),0)))</f>
        <v>0</v>
      </c>
      <c r="X84" s="12">
        <f>IF(C$4=0,0,IF(SUM(X$7:X83)=2,0,IF(AB84=X$6,IF(AB84=AB85,IF((AB83-AB84)&lt;=(AB86-AB85),2,0),IF(AB84=AB83,IF((AB82-AB83)&gt;(AB85-AB84),2,0),2)),0)))</f>
        <v>0</v>
      </c>
      <c r="Y84" s="12">
        <f t="shared" si="30"/>
        <v>1</v>
      </c>
      <c r="Z84" s="12">
        <f t="shared" si="31"/>
        <v>1</v>
      </c>
      <c r="AA84" s="12">
        <f t="shared" si="32"/>
        <v>1</v>
      </c>
      <c r="AB84" s="12">
        <f t="shared" si="33"/>
        <v>1</v>
      </c>
      <c r="AD84" s="12">
        <f t="shared" si="34"/>
        <v>14</v>
      </c>
      <c r="AE84" s="18">
        <f t="shared" si="35"/>
        <v>0</v>
      </c>
      <c r="AF84" s="12">
        <f>IF(S$4=0,0,IF(SUM(AF$7:AF83)=2,0,IF(AJ84=AF$6,IF(AJ84=AJ85,IF((AJ83-AJ84)&lt;=(AJ86-AJ85),2,0),IF(AJ84=AJ83,IF((AJ82-AJ83)&gt;(AJ85-AJ84),2,0),2)),0)))</f>
        <v>0</v>
      </c>
      <c r="AG84" s="12">
        <f>IF(C$4=0,0,IF(SUM(AG$7:AG83)=1,0,IF(AK84=AG$6,IF(AK84=AK85,IF((AK83-AK84)&lt;=(AK86-AK85),1,0),IF(AK84=AK83,IF((AK82-AK83)&gt;(AK85-AK84),1,0),1)),0)))</f>
        <v>0</v>
      </c>
      <c r="AH84" s="12">
        <f>IF(C$4=0,0,IF(SUM(AH$7:AH83)=2,0,IF(AL84=AH$6,IF(AL84=AL85,IF((AL83-AL84)&lt;=(AL86-AL85),2,0),IF(AL84=AL83,IF((AL82-AL83)&gt;(AL85-AL84),2,0),2)),0)))</f>
        <v>0</v>
      </c>
      <c r="AI84" s="12">
        <f>IF(S$4=0,0,IF(SUM(AI$7:AI83)=2,0,IF(AM84=AI$6,IF(AM84=AM85,IF((AM83-AM84)&lt;=(AM86-AM85),2,0),IF(AM84=AM83,IF((AM82-AM83)&gt;(AM85-AM84),2,0),2)),0)))</f>
        <v>0</v>
      </c>
      <c r="AJ84" s="12">
        <f t="shared" si="36"/>
        <v>1</v>
      </c>
      <c r="AK84" s="12">
        <f t="shared" si="37"/>
        <v>1</v>
      </c>
      <c r="AL84" s="12">
        <f t="shared" si="38"/>
        <v>1</v>
      </c>
      <c r="AM84" s="12">
        <f t="shared" si="39"/>
        <v>1</v>
      </c>
    </row>
    <row r="85" spans="1:39" ht="12" customHeight="1" x14ac:dyDescent="0.15">
      <c r="A85" s="5">
        <f t="shared" si="24"/>
        <v>0</v>
      </c>
      <c r="B85" s="5">
        <f t="shared" si="25"/>
        <v>0</v>
      </c>
      <c r="C85" s="14">
        <f t="shared" si="40"/>
        <v>13</v>
      </c>
      <c r="F85" s="258">
        <f>VLOOKUP(C85,Blad1!$A:$I,9,0)</f>
        <v>160</v>
      </c>
      <c r="G85" s="65" t="str">
        <f t="shared" si="41"/>
        <v/>
      </c>
      <c r="H85" s="4" t="str">
        <f>IF(G85="I",$K85,IF(G85="II",$K85-SUM(H$8:H84),IF(G85="III",$K85-SUM(H$8:H84),IF(G85="IV",$K85-SUM(H$8:H84),IF(G85="V",1-SUM(H$8:H84)," ")))))</f>
        <v xml:space="preserve"> </v>
      </c>
      <c r="I85" s="66" t="str">
        <f t="shared" si="42"/>
        <v/>
      </c>
      <c r="J85" s="43" t="str">
        <f>IF(I85="A",$K85,IF(I85="B",$K85-SUM(J$8:J84),IF(I85="C",$K85-SUM(J$8:J84),IF(I85="D",$K85-SUM(J$8:J84),IF(I85="E",1-SUM(J$8:J84)," ")))))</f>
        <v xml:space="preserve"> </v>
      </c>
      <c r="K85" s="1">
        <f>IF(C$4=0,0,(SUM(D$8:D85)/C$4))</f>
        <v>0</v>
      </c>
      <c r="L85" s="9" t="str">
        <f t="shared" si="26"/>
        <v xml:space="preserve"> </v>
      </c>
      <c r="M85" s="2" t="str">
        <f>IF(U85=2,K85,IF(W85=2,K85-SUM(M$8:M84),IF(X85=2,K85-SUM(M$8:M84),IF(X84=2,1-SUM(M$8:M84)," "))))</f>
        <v xml:space="preserve"> </v>
      </c>
      <c r="N85" s="1" t="str">
        <f t="shared" si="27"/>
        <v xml:space="preserve"> </v>
      </c>
      <c r="P85" s="3" t="str">
        <f>IF(O85="Plus",$K85,IF(O85="Basis",$K85-SUM(P$8:P84),IF(O85="Breedte",$K85-SUM(P$8:P84),IF(O84="Breedte",1-SUM(P$8:P84)," "))))</f>
        <v xml:space="preserve"> </v>
      </c>
      <c r="Q85" s="57" t="str">
        <f t="shared" si="44"/>
        <v/>
      </c>
      <c r="R85" s="93">
        <f t="shared" si="43"/>
        <v>160</v>
      </c>
      <c r="S85" s="12">
        <f t="shared" si="28"/>
        <v>13</v>
      </c>
      <c r="T85" s="18">
        <f t="shared" si="29"/>
        <v>0</v>
      </c>
      <c r="U85" s="12">
        <f>IF(C$4=0,0,IF(SUM(U$7:U84)=2,0,IF(Y85=U$6,IF(Y85=Y86,IF((Y84-Y85)&lt;=(Y87-Y86),2,0),IF(Y85=Y84,IF((Y83-Y84)&gt;(Y86-Y85),2,0),2)),0)))</f>
        <v>0</v>
      </c>
      <c r="V85" s="12">
        <f>IF(C$4=0,0,IF(SUM(V$7:V84)=1,0,IF(Z85=V$6,IF(Z85=Z86,IF((Z84-Z85)&lt;=(Z87-Z86),1,0),IF(Z85=Z84,IF((Z83-Z84)&gt;(Z86-Z85),1,0),1)),0)))</f>
        <v>0</v>
      </c>
      <c r="W85" s="12">
        <f>IF(C$4=0,0,IF(SUM(W$7:W84)=2,0,IF(AA85=W$6,IF(AA85=AA86,IF((AA84-AA85)&lt;=(AA87-AA86),2,0),IF(AA85=AA84,IF((AA83-AA84)&gt;(AA86-AA85),2,0),2)),0)))</f>
        <v>0</v>
      </c>
      <c r="X85" s="12">
        <f>IF(C$4=0,0,IF(SUM(X$7:X84)=2,0,IF(AB85=X$6,IF(AB85=AB86,IF((AB84-AB85)&lt;=(AB87-AB86),2,0),IF(AB85=AB84,IF((AB83-AB84)&gt;(AB86-AB85),2,0),2)),0)))</f>
        <v>0</v>
      </c>
      <c r="Y85" s="12">
        <f t="shared" si="30"/>
        <v>1</v>
      </c>
      <c r="Z85" s="12">
        <f t="shared" si="31"/>
        <v>1</v>
      </c>
      <c r="AA85" s="12">
        <f t="shared" si="32"/>
        <v>1</v>
      </c>
      <c r="AB85" s="12">
        <f t="shared" si="33"/>
        <v>1</v>
      </c>
      <c r="AD85" s="12">
        <f t="shared" si="34"/>
        <v>13</v>
      </c>
      <c r="AE85" s="18">
        <f t="shared" si="35"/>
        <v>0</v>
      </c>
      <c r="AF85" s="12">
        <f>IF(S$4=0,0,IF(SUM(AF$7:AF84)=2,0,IF(AJ85=AF$6,IF(AJ85=AJ86,IF((AJ84-AJ85)&lt;=(AJ87-AJ86),2,0),IF(AJ85=AJ84,IF((AJ83-AJ84)&gt;(AJ86-AJ85),2,0),2)),0)))</f>
        <v>0</v>
      </c>
      <c r="AG85" s="12">
        <f>IF(C$4=0,0,IF(SUM(AG$7:AG84)=1,0,IF(AK85=AG$6,IF(AK85=AK86,IF((AK84-AK85)&lt;=(AK87-AK86),1,0),IF(AK85=AK84,IF((AK83-AK84)&gt;(AK86-AK85),1,0),1)),0)))</f>
        <v>0</v>
      </c>
      <c r="AH85" s="12">
        <f>IF(C$4=0,0,IF(SUM(AH$7:AH84)=2,0,IF(AL85=AH$6,IF(AL85=AL86,IF((AL84-AL85)&lt;=(AL87-AL86),2,0),IF(AL85=AL84,IF((AL83-AL84)&gt;(AL86-AL85),2,0),2)),0)))</f>
        <v>0</v>
      </c>
      <c r="AI85" s="12">
        <f>IF(S$4=0,0,IF(SUM(AI$7:AI84)=2,0,IF(AM85=AI$6,IF(AM85=AM86,IF((AM84-AM85)&lt;=(AM87-AM86),2,0),IF(AM85=AM84,IF((AM83-AM84)&gt;(AM86-AM85),2,0),2)),0)))</f>
        <v>0</v>
      </c>
      <c r="AJ85" s="12">
        <f t="shared" si="36"/>
        <v>1</v>
      </c>
      <c r="AK85" s="12">
        <f t="shared" si="37"/>
        <v>1</v>
      </c>
      <c r="AL85" s="12">
        <f t="shared" si="38"/>
        <v>1</v>
      </c>
      <c r="AM85" s="12">
        <f t="shared" si="39"/>
        <v>1</v>
      </c>
    </row>
    <row r="86" spans="1:39" ht="12" customHeight="1" x14ac:dyDescent="0.15">
      <c r="A86" s="5">
        <f t="shared" si="24"/>
        <v>0</v>
      </c>
      <c r="B86" s="5">
        <f t="shared" si="25"/>
        <v>0</v>
      </c>
      <c r="C86" s="14">
        <f t="shared" si="40"/>
        <v>12</v>
      </c>
      <c r="F86" s="258">
        <f>VLOOKUP(C86,Blad1!$A:$I,9,0)</f>
        <v>159</v>
      </c>
      <c r="G86" s="65" t="str">
        <f t="shared" si="41"/>
        <v/>
      </c>
      <c r="H86" s="4" t="str">
        <f>IF(G86="I",$K86,IF(G86="II",$K86-SUM(H$8:H85),IF(G86="III",$K86-SUM(H$8:H85),IF(G86="IV",$K86-SUM(H$8:H85),IF(G86="V",1-SUM(H$8:H85)," ")))))</f>
        <v xml:space="preserve"> </v>
      </c>
      <c r="I86" s="66" t="str">
        <f t="shared" si="42"/>
        <v/>
      </c>
      <c r="J86" s="43" t="str">
        <f>IF(I86="A",$K86,IF(I86="B",$K86-SUM(J$8:J85),IF(I86="C",$K86-SUM(J$8:J85),IF(I86="D",$K86-SUM(J$8:J85),IF(I86="E",1-SUM(J$8:J85)," ")))))</f>
        <v xml:space="preserve"> </v>
      </c>
      <c r="K86" s="1">
        <f>IF(C$4=0,0,(SUM(D$8:D86)/C$4))</f>
        <v>0</v>
      </c>
      <c r="L86" s="9" t="str">
        <f t="shared" si="26"/>
        <v xml:space="preserve"> </v>
      </c>
      <c r="M86" s="2" t="str">
        <f>IF(U86=2,K86,IF(W86=2,K86-SUM(M$8:M85),IF(X86=2,K86-SUM(M$8:M85),IF(X85=2,1-SUM(M$8:M85)," "))))</f>
        <v xml:space="preserve"> </v>
      </c>
      <c r="N86" s="1" t="str">
        <f t="shared" si="27"/>
        <v xml:space="preserve"> </v>
      </c>
      <c r="P86" s="3" t="str">
        <f>IF(O86="Plus",$K86,IF(O86="Basis",$K86-SUM(P$8:P85),IF(O86="Breedte",$K86-SUM(P$8:P85),IF(O85="Breedte",1-SUM(P$8:P85)," "))))</f>
        <v xml:space="preserve"> </v>
      </c>
      <c r="Q86" s="57" t="str">
        <f t="shared" si="44"/>
        <v/>
      </c>
      <c r="R86" s="93">
        <f t="shared" si="43"/>
        <v>159</v>
      </c>
      <c r="S86" s="12">
        <f t="shared" si="28"/>
        <v>12</v>
      </c>
      <c r="T86" s="18">
        <f t="shared" si="29"/>
        <v>0</v>
      </c>
      <c r="U86" s="12">
        <f>IF(C$4=0,0,IF(SUM(U$7:U85)=2,0,IF(Y86=U$6,IF(Y86=Y87,IF((Y85-Y86)&lt;=(Y88-Y87),2,0),IF(Y86=Y85,IF((Y84-Y85)&gt;(Y87-Y86),2,0),2)),0)))</f>
        <v>0</v>
      </c>
      <c r="V86" s="12">
        <f>IF(C$4=0,0,IF(SUM(V$7:V85)=1,0,IF(Z86=V$6,IF(Z86=Z87,IF((Z85-Z86)&lt;=(Z88-Z87),1,0),IF(Z86=Z85,IF((Z84-Z85)&gt;(Z87-Z86),1,0),1)),0)))</f>
        <v>0</v>
      </c>
      <c r="W86" s="12">
        <f>IF(C$4=0,0,IF(SUM(W$7:W85)=2,0,IF(AA86=W$6,IF(AA86=AA87,IF((AA85-AA86)&lt;=(AA88-AA87),2,0),IF(AA86=AA85,IF((AA84-AA85)&gt;(AA87-AA86),2,0),2)),0)))</f>
        <v>0</v>
      </c>
      <c r="X86" s="12">
        <f>IF(C$4=0,0,IF(SUM(X$7:X85)=2,0,IF(AB86=X$6,IF(AB86=AB87,IF((AB85-AB86)&lt;=(AB88-AB87),2,0),IF(AB86=AB85,IF((AB84-AB85)&gt;(AB87-AB86),2,0),2)),0)))</f>
        <v>0</v>
      </c>
      <c r="Y86" s="12">
        <f t="shared" si="30"/>
        <v>1</v>
      </c>
      <c r="Z86" s="12">
        <f t="shared" si="31"/>
        <v>1</v>
      </c>
      <c r="AA86" s="12">
        <f t="shared" si="32"/>
        <v>1</v>
      </c>
      <c r="AB86" s="12">
        <f t="shared" si="33"/>
        <v>1</v>
      </c>
      <c r="AD86" s="12">
        <f t="shared" si="34"/>
        <v>12</v>
      </c>
      <c r="AE86" s="18">
        <f t="shared" si="35"/>
        <v>0</v>
      </c>
      <c r="AF86" s="12">
        <f>IF(S$4=0,0,IF(SUM(AF$7:AF85)=2,0,IF(AJ86=AF$6,IF(AJ86=AJ87,IF((AJ85-AJ86)&lt;=(AJ88-AJ87),2,0),IF(AJ86=AJ85,IF((AJ84-AJ85)&gt;(AJ87-AJ86),2,0),2)),0)))</f>
        <v>0</v>
      </c>
      <c r="AG86" s="12">
        <f>IF(C$4=0,0,IF(SUM(AG$7:AG85)=1,0,IF(AK86=AG$6,IF(AK86=AK87,IF((AK85-AK86)&lt;=(AK88-AK87),1,0),IF(AK86=AK85,IF((AK84-AK85)&gt;(AK87-AK86),1,0),1)),0)))</f>
        <v>0</v>
      </c>
      <c r="AH86" s="12">
        <f>IF(C$4=0,0,IF(SUM(AH$7:AH85)=2,0,IF(AL86=AH$6,IF(AL86=AL87,IF((AL85-AL86)&lt;=(AL88-AL87),2,0),IF(AL86=AL85,IF((AL84-AL85)&gt;(AL87-AL86),2,0),2)),0)))</f>
        <v>0</v>
      </c>
      <c r="AI86" s="12">
        <f>IF(S$4=0,0,IF(SUM(AI$7:AI85)=2,0,IF(AM86=AI$6,IF(AM86=AM87,IF((AM85-AM86)&lt;=(AM88-AM87),2,0),IF(AM86=AM85,IF((AM84-AM85)&gt;(AM87-AM86),2,0),2)),0)))</f>
        <v>0</v>
      </c>
      <c r="AJ86" s="12">
        <f t="shared" si="36"/>
        <v>1</v>
      </c>
      <c r="AK86" s="12">
        <f t="shared" si="37"/>
        <v>1</v>
      </c>
      <c r="AL86" s="12">
        <f t="shared" si="38"/>
        <v>1</v>
      </c>
      <c r="AM86" s="12">
        <f t="shared" si="39"/>
        <v>1</v>
      </c>
    </row>
    <row r="87" spans="1:39" ht="12" customHeight="1" x14ac:dyDescent="0.15">
      <c r="A87" s="5">
        <f t="shared" si="24"/>
        <v>0</v>
      </c>
      <c r="B87" s="5">
        <f t="shared" si="25"/>
        <v>0</v>
      </c>
      <c r="C87" s="14">
        <f t="shared" si="40"/>
        <v>11</v>
      </c>
      <c r="F87" s="258">
        <f>VLOOKUP(C87,Blad1!$A:$I,9,0)</f>
        <v>158</v>
      </c>
      <c r="G87" s="65" t="str">
        <f t="shared" si="41"/>
        <v/>
      </c>
      <c r="H87" s="4" t="str">
        <f>IF(G87="I",$K87,IF(G87="II",$K87-SUM(H$8:H86),IF(G87="III",$K87-SUM(H$8:H86),IF(G87="IV",$K87-SUM(H$8:H86),IF(G87="V",1-SUM(H$8:H86)," ")))))</f>
        <v xml:space="preserve"> </v>
      </c>
      <c r="I87" s="66" t="str">
        <f t="shared" si="42"/>
        <v/>
      </c>
      <c r="J87" s="43" t="str">
        <f>IF(I87="A",$K87,IF(I87="B",$K87-SUM(J$8:J86),IF(I87="C",$K87-SUM(J$8:J86),IF(I87="D",$K87-SUM(J$8:J86),IF(I87="E",1-SUM(J$8:J86)," ")))))</f>
        <v xml:space="preserve"> </v>
      </c>
      <c r="K87" s="1">
        <f>IF(C$4=0,0,(SUM(D$8:D87)/C$4))</f>
        <v>0</v>
      </c>
      <c r="L87" s="9" t="str">
        <f t="shared" si="26"/>
        <v xml:space="preserve"> </v>
      </c>
      <c r="M87" s="2" t="str">
        <f>IF(U87=2,K87,IF(W87=2,K87-SUM(M$8:M86),IF(X87=2,K87-SUM(M$8:M86),IF(X86=2,1-SUM(M$8:M86)," "))))</f>
        <v xml:space="preserve"> </v>
      </c>
      <c r="N87" s="1" t="str">
        <f t="shared" si="27"/>
        <v xml:space="preserve"> </v>
      </c>
      <c r="P87" s="3" t="str">
        <f>IF(O87="Plus",$K87,IF(O87="Basis",$K87-SUM(P$8:P86),IF(O87="Breedte",$K87-SUM(P$8:P86),IF(O86="Breedte",1-SUM(P$8:P86)," "))))</f>
        <v xml:space="preserve"> </v>
      </c>
      <c r="Q87" s="57" t="str">
        <f t="shared" si="44"/>
        <v/>
      </c>
      <c r="R87" s="93">
        <f t="shared" si="43"/>
        <v>158</v>
      </c>
      <c r="S87" s="12">
        <f t="shared" si="28"/>
        <v>11</v>
      </c>
      <c r="T87" s="18">
        <f t="shared" si="29"/>
        <v>0</v>
      </c>
      <c r="U87" s="12">
        <f>IF(C$4=0,0,IF(SUM(U$7:U86)=2,0,IF(Y87=U$6,IF(Y87=Y88,IF((Y86-Y87)&lt;=(Y89-Y88),2,0),IF(Y87=Y86,IF((Y85-Y86)&gt;(Y88-Y87),2,0),2)),0)))</f>
        <v>0</v>
      </c>
      <c r="V87" s="12">
        <f>IF(C$4=0,0,IF(SUM(V$7:V86)=1,0,IF(Z87=V$6,IF(Z87=Z88,IF((Z86-Z87)&lt;=(Z89-Z88),1,0),IF(Z87=Z86,IF((Z85-Z86)&gt;(Z88-Z87),1,0),1)),0)))</f>
        <v>0</v>
      </c>
      <c r="W87" s="12">
        <f>IF(C$4=0,0,IF(SUM(W$7:W86)=2,0,IF(AA87=W$6,IF(AA87=AA88,IF((AA86-AA87)&lt;=(AA89-AA88),2,0),IF(AA87=AA86,IF((AA85-AA86)&gt;(AA88-AA87),2,0),2)),0)))</f>
        <v>0</v>
      </c>
      <c r="X87" s="12">
        <f>IF(C$4=0,0,IF(SUM(X$7:X86)=2,0,IF(AB87=X$6,IF(AB87=AB88,IF((AB86-AB87)&lt;=(AB89-AB88),2,0),IF(AB87=AB86,IF((AB85-AB86)&gt;(AB88-AB87),2,0),2)),0)))</f>
        <v>0</v>
      </c>
      <c r="Y87" s="12">
        <f t="shared" si="30"/>
        <v>1</v>
      </c>
      <c r="Z87" s="12">
        <f t="shared" si="31"/>
        <v>1</v>
      </c>
      <c r="AA87" s="12">
        <f t="shared" si="32"/>
        <v>1</v>
      </c>
      <c r="AB87" s="12">
        <f t="shared" si="33"/>
        <v>1</v>
      </c>
      <c r="AD87" s="12">
        <f t="shared" si="34"/>
        <v>11</v>
      </c>
      <c r="AE87" s="18">
        <f t="shared" si="35"/>
        <v>0</v>
      </c>
      <c r="AF87" s="12">
        <f>IF(S$4=0,0,IF(SUM(AF$7:AF86)=2,0,IF(AJ87=AF$6,IF(AJ87=AJ88,IF((AJ86-AJ87)&lt;=(AJ89-AJ88),2,0),IF(AJ87=AJ86,IF((AJ85-AJ86)&gt;(AJ88-AJ87),2,0),2)),0)))</f>
        <v>0</v>
      </c>
      <c r="AG87" s="12">
        <f>IF(C$4=0,0,IF(SUM(AG$7:AG86)=1,0,IF(AK87=AG$6,IF(AK87=AK88,IF((AK86-AK87)&lt;=(AK89-AK88),1,0),IF(AK87=AK86,IF((AK85-AK86)&gt;(AK88-AK87),1,0),1)),0)))</f>
        <v>0</v>
      </c>
      <c r="AH87" s="12">
        <f>IF(C$4=0,0,IF(SUM(AH$7:AH86)=2,0,IF(AL87=AH$6,IF(AL87=AL88,IF((AL86-AL87)&lt;=(AL89-AL88),2,0),IF(AL87=AL86,IF((AL85-AL86)&gt;(AL88-AL87),2,0),2)),0)))</f>
        <v>0</v>
      </c>
      <c r="AI87" s="12">
        <f>IF(S$4=0,0,IF(SUM(AI$7:AI86)=2,0,IF(AM87=AI$6,IF(AM87=AM88,IF((AM86-AM87)&lt;=(AM89-AM88),2,0),IF(AM87=AM86,IF((AM85-AM86)&gt;(AM88-AM87),2,0),2)),0)))</f>
        <v>0</v>
      </c>
      <c r="AJ87" s="12">
        <f t="shared" si="36"/>
        <v>1</v>
      </c>
      <c r="AK87" s="12">
        <f t="shared" si="37"/>
        <v>1</v>
      </c>
      <c r="AL87" s="12">
        <f t="shared" si="38"/>
        <v>1</v>
      </c>
      <c r="AM87" s="12">
        <f t="shared" si="39"/>
        <v>1</v>
      </c>
    </row>
    <row r="88" spans="1:39" ht="12" customHeight="1" x14ac:dyDescent="0.15">
      <c r="A88" s="5">
        <f t="shared" si="24"/>
        <v>0</v>
      </c>
      <c r="B88" s="5">
        <f t="shared" si="25"/>
        <v>0</v>
      </c>
      <c r="C88" s="14">
        <f t="shared" si="40"/>
        <v>10</v>
      </c>
      <c r="F88" s="258">
        <f>VLOOKUP(C88,Blad1!$A:$I,9,0)</f>
        <v>157</v>
      </c>
      <c r="G88" s="65" t="str">
        <f t="shared" si="41"/>
        <v/>
      </c>
      <c r="H88" s="4" t="str">
        <f>IF(G88="I",$K88,IF(G88="II",$K88-SUM(H$8:H87),IF(G88="III",$K88-SUM(H$8:H87),IF(G88="IV",$K88-SUM(H$8:H87),IF(G88="V",1-SUM(H$8:H87)," ")))))</f>
        <v xml:space="preserve"> </v>
      </c>
      <c r="I88" s="66" t="str">
        <f t="shared" si="42"/>
        <v/>
      </c>
      <c r="J88" s="43" t="str">
        <f>IF(I88="A",$K88,IF(I88="B",$K88-SUM(J$8:J87),IF(I88="C",$K88-SUM(J$8:J87),IF(I88="D",$K88-SUM(J$8:J87),IF(I88="E",1-SUM(J$8:J87)," ")))))</f>
        <v xml:space="preserve"> </v>
      </c>
      <c r="K88" s="1">
        <f>IF(C$4=0,0,(SUM(D$8:D88)/C$4))</f>
        <v>0</v>
      </c>
      <c r="L88" s="9" t="str">
        <f t="shared" si="26"/>
        <v xml:space="preserve"> </v>
      </c>
      <c r="M88" s="2" t="str">
        <f>IF(U88=2,K88,IF(W88=2,K88-SUM(M$8:M87),IF(X88=2,K88-SUM(M$8:M87),IF(X87=2,1-SUM(M$8:M87)," "))))</f>
        <v xml:space="preserve"> </v>
      </c>
      <c r="N88" s="1" t="str">
        <f t="shared" si="27"/>
        <v xml:space="preserve"> </v>
      </c>
      <c r="P88" s="3" t="str">
        <f>IF(O88="Plus",$K88,IF(O88="Basis",$K88-SUM(P$8:P87),IF(O88="Breedte",$K88-SUM(P$8:P87),IF(O87="Breedte",1-SUM(P$8:P87)," "))))</f>
        <v xml:space="preserve"> </v>
      </c>
      <c r="Q88" s="57" t="str">
        <f t="shared" si="44"/>
        <v/>
      </c>
      <c r="R88" s="93">
        <f t="shared" si="43"/>
        <v>157</v>
      </c>
      <c r="S88" s="12">
        <f t="shared" si="28"/>
        <v>10</v>
      </c>
      <c r="T88" s="18">
        <f t="shared" si="29"/>
        <v>0</v>
      </c>
      <c r="U88" s="12">
        <f>IF(C$4=0,0,IF(SUM(U$7:U87)=2,0,IF(Y88=U$6,IF(Y88=Y89,IF((Y87-Y88)&lt;=(Y90-Y89),2,0),IF(Y88=Y87,IF((Y86-Y87)&gt;(Y89-Y88),2,0),2)),0)))</f>
        <v>0</v>
      </c>
      <c r="V88" s="12">
        <f>IF(C$4=0,0,IF(SUM(V$7:V87)=1,0,IF(Z88=V$6,IF(Z88=Z89,IF((Z87-Z88)&lt;=(Z90-Z89),1,0),IF(Z88=Z87,IF((Z86-Z87)&gt;(Z89-Z88),1,0),1)),0)))</f>
        <v>0</v>
      </c>
      <c r="W88" s="12">
        <f>IF(C$4=0,0,IF(SUM(W$7:W87)=2,0,IF(AA88=W$6,IF(AA88=AA89,IF((AA87-AA88)&lt;=(AA90-AA89),2,0),IF(AA88=AA87,IF((AA86-AA87)&gt;(AA89-AA88),2,0),2)),0)))</f>
        <v>0</v>
      </c>
      <c r="X88" s="12">
        <f>IF(C$4=0,0,IF(SUM(X$7:X87)=2,0,IF(AB88=X$6,IF(AB88=AB89,IF((AB87-AB88)&lt;=(AB90-AB89),2,0),IF(AB88=AB87,IF((AB86-AB87)&gt;(AB89-AB88),2,0),2)),0)))</f>
        <v>0</v>
      </c>
      <c r="Y88" s="12">
        <f t="shared" si="30"/>
        <v>1</v>
      </c>
      <c r="Z88" s="12">
        <f t="shared" si="31"/>
        <v>1</v>
      </c>
      <c r="AA88" s="12">
        <f t="shared" si="32"/>
        <v>1</v>
      </c>
      <c r="AB88" s="12">
        <f t="shared" si="33"/>
        <v>1</v>
      </c>
      <c r="AD88" s="12">
        <f t="shared" si="34"/>
        <v>10</v>
      </c>
      <c r="AE88" s="18">
        <f t="shared" si="35"/>
        <v>0</v>
      </c>
      <c r="AF88" s="12">
        <f>IF(S$4=0,0,IF(SUM(AF$7:AF87)=2,0,IF(AJ88=AF$6,IF(AJ88=AJ89,IF((AJ87-AJ88)&lt;=(AJ90-AJ89),2,0),IF(AJ88=AJ87,IF((AJ86-AJ87)&gt;(AJ89-AJ88),2,0),2)),0)))</f>
        <v>0</v>
      </c>
      <c r="AG88" s="12">
        <f>IF(C$4=0,0,IF(SUM(AG$7:AG87)=1,0,IF(AK88=AG$6,IF(AK88=AK89,IF((AK87-AK88)&lt;=(AK90-AK89),1,0),IF(AK88=AK87,IF((AK86-AK87)&gt;(AK89-AK88),1,0),1)),0)))</f>
        <v>0</v>
      </c>
      <c r="AH88" s="12">
        <f>IF(C$4=0,0,IF(SUM(AH$7:AH87)=2,0,IF(AL88=AH$6,IF(AL88=AL89,IF((AL87-AL88)&lt;=(AL90-AL89),2,0),IF(AL88=AL87,IF((AL86-AL87)&gt;(AL89-AL88),2,0),2)),0)))</f>
        <v>0</v>
      </c>
      <c r="AI88" s="12">
        <f>IF(S$4=0,0,IF(SUM(AI$7:AI87)=2,0,IF(AM88=AI$6,IF(AM88=AM89,IF((AM87-AM88)&lt;=(AM90-AM89),2,0),IF(AM88=AM87,IF((AM86-AM87)&gt;(AM89-AM88),2,0),2)),0)))</f>
        <v>0</v>
      </c>
      <c r="AJ88" s="12">
        <f t="shared" si="36"/>
        <v>1</v>
      </c>
      <c r="AK88" s="12">
        <f t="shared" si="37"/>
        <v>1</v>
      </c>
      <c r="AL88" s="12">
        <f t="shared" si="38"/>
        <v>1</v>
      </c>
      <c r="AM88" s="12">
        <f t="shared" si="39"/>
        <v>1</v>
      </c>
    </row>
    <row r="89" spans="1:39" ht="12" customHeight="1" x14ac:dyDescent="0.15">
      <c r="A89" s="5">
        <f t="shared" si="24"/>
        <v>0</v>
      </c>
      <c r="B89" s="5">
        <f t="shared" si="25"/>
        <v>0</v>
      </c>
      <c r="C89" s="14">
        <f t="shared" si="40"/>
        <v>9</v>
      </c>
      <c r="F89" s="258">
        <f>VLOOKUP(C89,Blad1!$A:$I,9,0)</f>
        <v>156</v>
      </c>
      <c r="G89" s="65" t="str">
        <f t="shared" si="41"/>
        <v/>
      </c>
      <c r="H89" s="4" t="str">
        <f>IF(G89="I",$K89,IF(G89="II",$K89-SUM(H$8:H88),IF(G89="III",$K89-SUM(H$8:H88),IF(G89="IV",$K89-SUM(H$8:H88),IF(G89="V",1-SUM(H$8:H88)," ")))))</f>
        <v xml:space="preserve"> </v>
      </c>
      <c r="I89" s="66" t="str">
        <f t="shared" si="42"/>
        <v/>
      </c>
      <c r="J89" s="43" t="str">
        <f>IF(I89="A",$K89,IF(I89="B",$K89-SUM(J$8:J88),IF(I89="C",$K89-SUM(J$8:J88),IF(I89="D",$K89-SUM(J$8:J88),IF(I89="E",1-SUM(J$8:J88)," ")))))</f>
        <v xml:space="preserve"> </v>
      </c>
      <c r="K89" s="1">
        <f>IF(C$4=0,0,(SUM(D$8:D89)/C$4))</f>
        <v>0</v>
      </c>
      <c r="L89" s="9" t="str">
        <f t="shared" si="26"/>
        <v xml:space="preserve"> </v>
      </c>
      <c r="M89" s="2" t="str">
        <f>IF(U89=2,K89,IF(W89=2,K89-SUM(M$8:M88),IF(X89=2,K89-SUM(M$8:M88),IF(X88=2,1-SUM(M$8:M88)," "))))</f>
        <v xml:space="preserve"> </v>
      </c>
      <c r="N89" s="1" t="str">
        <f t="shared" si="27"/>
        <v xml:space="preserve"> </v>
      </c>
      <c r="P89" s="3" t="str">
        <f>IF(O89="Plus",$K89,IF(O89="Basis",$K89-SUM(P$8:P88),IF(O89="Breedte",$K89-SUM(P$8:P88),IF(O88="Breedte",1-SUM(P$8:P88)," "))))</f>
        <v xml:space="preserve"> </v>
      </c>
      <c r="Q89" s="57" t="str">
        <f t="shared" si="44"/>
        <v/>
      </c>
      <c r="R89" s="93">
        <f t="shared" si="43"/>
        <v>156</v>
      </c>
      <c r="S89" s="12">
        <f t="shared" si="28"/>
        <v>9</v>
      </c>
      <c r="T89" s="18">
        <f t="shared" si="29"/>
        <v>0</v>
      </c>
      <c r="U89" s="12">
        <f>IF(C$4=0,0,IF(SUM(U$7:U88)=2,0,IF(Y89=U$6,IF(Y89=Y90,IF((Y88-Y89)&lt;=(Y91-Y90),2,0),IF(Y89=Y88,IF((Y87-Y88)&gt;(Y90-Y89),2,0),2)),0)))</f>
        <v>0</v>
      </c>
      <c r="V89" s="12">
        <f>IF(C$4=0,0,IF(SUM(V$7:V88)=1,0,IF(Z89=V$6,IF(Z89=Z90,IF((Z88-Z89)&lt;=(Z91-Z90),1,0),IF(Z89=Z88,IF((Z87-Z88)&gt;(Z90-Z89),1,0),1)),0)))</f>
        <v>0</v>
      </c>
      <c r="W89" s="12">
        <f>IF(C$4=0,0,IF(SUM(W$7:W88)=2,0,IF(AA89=W$6,IF(AA89=AA90,IF((AA88-AA89)&lt;=(AA91-AA90),2,0),IF(AA89=AA88,IF((AA87-AA88)&gt;(AA90-AA89),2,0),2)),0)))</f>
        <v>0</v>
      </c>
      <c r="X89" s="12">
        <f>IF(C$4=0,0,IF(SUM(X$7:X88)=2,0,IF(AB89=X$6,IF(AB89=AB90,IF((AB88-AB89)&lt;=(AB91-AB90),2,0),IF(AB89=AB88,IF((AB87-AB88)&gt;(AB90-AB89),2,0),2)),0)))</f>
        <v>0</v>
      </c>
      <c r="Y89" s="12">
        <f t="shared" si="30"/>
        <v>1</v>
      </c>
      <c r="Z89" s="12">
        <f t="shared" si="31"/>
        <v>1</v>
      </c>
      <c r="AA89" s="12">
        <f t="shared" si="32"/>
        <v>1</v>
      </c>
      <c r="AB89" s="12">
        <f t="shared" si="33"/>
        <v>1</v>
      </c>
      <c r="AD89" s="12">
        <f t="shared" si="34"/>
        <v>9</v>
      </c>
      <c r="AE89" s="18">
        <f t="shared" si="35"/>
        <v>0</v>
      </c>
      <c r="AF89" s="12">
        <f>IF(S$4=0,0,IF(SUM(AF$7:AF88)=2,0,IF(AJ89=AF$6,IF(AJ89=AJ90,IF((AJ88-AJ89)&lt;=(AJ91-AJ90),2,0),IF(AJ89=AJ88,IF((AJ87-AJ88)&gt;(AJ90-AJ89),2,0),2)),0)))</f>
        <v>0</v>
      </c>
      <c r="AG89" s="12">
        <f>IF(C$4=0,0,IF(SUM(AG$7:AG88)=1,0,IF(AK89=AG$6,IF(AK89=AK90,IF((AK88-AK89)&lt;=(AK91-AK90),1,0),IF(AK89=AK88,IF((AK87-AK88)&gt;(AK90-AK89),1,0),1)),0)))</f>
        <v>0</v>
      </c>
      <c r="AH89" s="12">
        <f>IF(C$4=0,0,IF(SUM(AH$7:AH88)=2,0,IF(AL89=AH$6,IF(AL89=AL90,IF((AL88-AL89)&lt;=(AL91-AL90),2,0),IF(AL89=AL88,IF((AL87-AL88)&gt;(AL90-AL89),2,0),2)),0)))</f>
        <v>0</v>
      </c>
      <c r="AI89" s="12">
        <f>IF(S$4=0,0,IF(SUM(AI$7:AI88)=2,0,IF(AM89=AI$6,IF(AM89=AM90,IF((AM88-AM89)&lt;=(AM91-AM90),2,0),IF(AM89=AM88,IF((AM87-AM88)&gt;(AM90-AM89),2,0),2)),0)))</f>
        <v>0</v>
      </c>
      <c r="AJ89" s="12">
        <f t="shared" si="36"/>
        <v>1</v>
      </c>
      <c r="AK89" s="12">
        <f t="shared" si="37"/>
        <v>1</v>
      </c>
      <c r="AL89" s="12">
        <f t="shared" si="38"/>
        <v>1</v>
      </c>
      <c r="AM89" s="12">
        <f t="shared" si="39"/>
        <v>1</v>
      </c>
    </row>
    <row r="90" spans="1:39" ht="12" customHeight="1" x14ac:dyDescent="0.15">
      <c r="A90" s="5">
        <f t="shared" si="24"/>
        <v>0</v>
      </c>
      <c r="B90" s="5">
        <f t="shared" si="25"/>
        <v>0</v>
      </c>
      <c r="C90" s="14">
        <f t="shared" si="40"/>
        <v>8</v>
      </c>
      <c r="F90" s="258">
        <f>VLOOKUP(C90,Blad1!$A:$I,9,0)</f>
        <v>155</v>
      </c>
      <c r="G90" s="65" t="str">
        <f t="shared" si="41"/>
        <v/>
      </c>
      <c r="H90" s="4" t="str">
        <f>IF(G90="I",$K90,IF(G90="II",$K90-SUM(H$8:H89),IF(G90="III",$K90-SUM(H$8:H89),IF(G90="IV",$K90-SUM(H$8:H89),IF(G90="V",1-SUM(H$8:H89)," ")))))</f>
        <v xml:space="preserve"> </v>
      </c>
      <c r="I90" s="66" t="str">
        <f t="shared" si="42"/>
        <v/>
      </c>
      <c r="J90" s="43" t="str">
        <f>IF(I90="A",$K90,IF(I90="B",$K90-SUM(J$8:J89),IF(I90="C",$K90-SUM(J$8:J89),IF(I90="D",$K90-SUM(J$8:J89),IF(I90="E",1-SUM(J$8:J89)," ")))))</f>
        <v xml:space="preserve"> </v>
      </c>
      <c r="K90" s="1">
        <f>IF(C$4=0,0,(SUM(D$8:D90)/C$4))</f>
        <v>0</v>
      </c>
      <c r="L90" s="9" t="str">
        <f t="shared" si="26"/>
        <v xml:space="preserve"> </v>
      </c>
      <c r="M90" s="2" t="str">
        <f>IF(U90=2,K90,IF(W90=2,K90-SUM(M$8:M89),IF(X90=2,K90-SUM(M$8:M89),IF(X89=2,1-SUM(M$8:M89)," "))))</f>
        <v xml:space="preserve"> </v>
      </c>
      <c r="N90" s="1" t="str">
        <f t="shared" si="27"/>
        <v xml:space="preserve"> </v>
      </c>
      <c r="P90" s="3" t="str">
        <f>IF(O90="Plus",$K90,IF(O90="Basis",$K90-SUM(P$8:P89),IF(O90="Breedte",$K90-SUM(P$8:P89),IF(O89="Breedte",1-SUM(P$8:P89)," "))))</f>
        <v xml:space="preserve"> </v>
      </c>
      <c r="Q90" s="57" t="str">
        <f t="shared" si="44"/>
        <v/>
      </c>
      <c r="R90" s="93">
        <f t="shared" si="43"/>
        <v>155</v>
      </c>
      <c r="S90" s="12">
        <f t="shared" si="28"/>
        <v>8</v>
      </c>
      <c r="T90" s="18">
        <f t="shared" si="29"/>
        <v>0</v>
      </c>
      <c r="U90" s="12">
        <f>IF(C$4=0,0,IF(SUM(U$7:U89)=2,0,IF(Y90=U$6,IF(Y90=Y91,IF((Y89-Y90)&lt;=(Y92-Y91),2,0),IF(Y90=Y89,IF((Y88-Y89)&gt;(Y91-Y90),2,0),2)),0)))</f>
        <v>0</v>
      </c>
      <c r="V90" s="12">
        <f>IF(C$4=0,0,IF(SUM(V$7:V89)=1,0,IF(Z90=V$6,IF(Z90=Z91,IF((Z89-Z90)&lt;=(Z92-Z91),1,0),IF(Z90=Z89,IF((Z88-Z89)&gt;(Z91-Z90),1,0),1)),0)))</f>
        <v>0</v>
      </c>
      <c r="W90" s="12">
        <f>IF(C$4=0,0,IF(SUM(W$7:W89)=2,0,IF(AA90=W$6,IF(AA90=AA91,IF((AA89-AA90)&lt;=(AA92-AA91),2,0),IF(AA90=AA89,IF((AA88-AA89)&gt;(AA91-AA90),2,0),2)),0)))</f>
        <v>0</v>
      </c>
      <c r="X90" s="12">
        <f>IF(C$4=0,0,IF(SUM(X$7:X89)=2,0,IF(AB90=X$6,IF(AB90=AB91,IF((AB89-AB90)&lt;=(AB92-AB91),2,0),IF(AB90=AB89,IF((AB88-AB89)&gt;(AB91-AB90),2,0),2)),0)))</f>
        <v>0</v>
      </c>
      <c r="Y90" s="12">
        <f t="shared" si="30"/>
        <v>1</v>
      </c>
      <c r="Z90" s="12">
        <f t="shared" si="31"/>
        <v>1</v>
      </c>
      <c r="AA90" s="12">
        <f t="shared" si="32"/>
        <v>1</v>
      </c>
      <c r="AB90" s="12">
        <f t="shared" si="33"/>
        <v>1</v>
      </c>
      <c r="AD90" s="12">
        <f t="shared" si="34"/>
        <v>8</v>
      </c>
      <c r="AE90" s="18">
        <f t="shared" si="35"/>
        <v>0</v>
      </c>
      <c r="AF90" s="12">
        <f>IF(S$4=0,0,IF(SUM(AF$7:AF89)=2,0,IF(AJ90=AF$6,IF(AJ90=AJ91,IF((AJ89-AJ90)&lt;=(AJ92-AJ91),2,0),IF(AJ90=AJ89,IF((AJ88-AJ89)&gt;(AJ91-AJ90),2,0),2)),0)))</f>
        <v>0</v>
      </c>
      <c r="AG90" s="12">
        <f>IF(C$4=0,0,IF(SUM(AG$7:AG89)=1,0,IF(AK90=AG$6,IF(AK90=AK91,IF((AK89-AK90)&lt;=(AK92-AK91),1,0),IF(AK90=AK89,IF((AK88-AK89)&gt;(AK91-AK90),1,0),1)),0)))</f>
        <v>0</v>
      </c>
      <c r="AH90" s="12">
        <f>IF(C$4=0,0,IF(SUM(AH$7:AH89)=2,0,IF(AL90=AH$6,IF(AL90=AL91,IF((AL89-AL90)&lt;=(AL92-AL91),2,0),IF(AL90=AL89,IF((AL88-AL89)&gt;(AL91-AL90),2,0),2)),0)))</f>
        <v>0</v>
      </c>
      <c r="AI90" s="12">
        <f>IF(S$4=0,0,IF(SUM(AI$7:AI89)=2,0,IF(AM90=AI$6,IF(AM90=AM91,IF((AM89-AM90)&lt;=(AM92-AM91),2,0),IF(AM90=AM89,IF((AM88-AM89)&gt;(AM91-AM90),2,0),2)),0)))</f>
        <v>0</v>
      </c>
      <c r="AJ90" s="12">
        <f t="shared" si="36"/>
        <v>1</v>
      </c>
      <c r="AK90" s="12">
        <f t="shared" si="37"/>
        <v>1</v>
      </c>
      <c r="AL90" s="12">
        <f t="shared" si="38"/>
        <v>1</v>
      </c>
      <c r="AM90" s="12">
        <f t="shared" si="39"/>
        <v>1</v>
      </c>
    </row>
    <row r="91" spans="1:39" ht="12" customHeight="1" x14ac:dyDescent="0.15">
      <c r="A91" s="5">
        <f t="shared" si="24"/>
        <v>0</v>
      </c>
      <c r="B91" s="5">
        <f t="shared" si="25"/>
        <v>0</v>
      </c>
      <c r="C91" s="14">
        <f t="shared" si="40"/>
        <v>7</v>
      </c>
      <c r="F91" s="258">
        <f>VLOOKUP(C91,Blad1!$A:$I,9,0)</f>
        <v>154</v>
      </c>
      <c r="G91" s="65" t="str">
        <f t="shared" si="41"/>
        <v/>
      </c>
      <c r="H91" s="4" t="str">
        <f>IF(G91="I",$K91,IF(G91="II",$K91-SUM(H$8:H90),IF(G91="III",$K91-SUM(H$8:H90),IF(G91="IV",$K91-SUM(H$8:H90),IF(G91="V",1-SUM(H$8:H90)," ")))))</f>
        <v xml:space="preserve"> </v>
      </c>
      <c r="I91" s="66" t="str">
        <f t="shared" si="42"/>
        <v/>
      </c>
      <c r="J91" s="43" t="str">
        <f>IF(I91="A",$K91,IF(I91="B",$K91-SUM(J$8:J90),IF(I91="C",$K91-SUM(J$8:J90),IF(I91="D",$K91-SUM(J$8:J90),IF(I91="E",1-SUM(J$8:J90)," ")))))</f>
        <v xml:space="preserve"> </v>
      </c>
      <c r="K91" s="1">
        <f>IF(C$4=0,0,(SUM(D$8:D91)/C$4))</f>
        <v>0</v>
      </c>
      <c r="L91" s="9" t="str">
        <f t="shared" si="26"/>
        <v xml:space="preserve"> </v>
      </c>
      <c r="M91" s="2" t="str">
        <f>IF(U91=2,K91,IF(W91=2,K91-SUM(M$8:M90),IF(X91=2,K91-SUM(M$8:M90),IF(X90=2,1-SUM(M$8:M90)," "))))</f>
        <v xml:space="preserve"> </v>
      </c>
      <c r="N91" s="1" t="str">
        <f t="shared" si="27"/>
        <v xml:space="preserve"> </v>
      </c>
      <c r="P91" s="3" t="str">
        <f>IF(O91="Plus",$K91,IF(O91="Basis",$K91-SUM(P$8:P90),IF(O91="Breedte",$K91-SUM(P$8:P90),IF(O90="Breedte",1-SUM(P$8:P90)," "))))</f>
        <v xml:space="preserve"> </v>
      </c>
      <c r="Q91" s="57" t="str">
        <f t="shared" si="44"/>
        <v/>
      </c>
      <c r="R91" s="93">
        <f t="shared" si="43"/>
        <v>154</v>
      </c>
      <c r="S91" s="12">
        <f t="shared" si="28"/>
        <v>7</v>
      </c>
      <c r="T91" s="18">
        <f t="shared" si="29"/>
        <v>0</v>
      </c>
      <c r="U91" s="12">
        <f>IF(C$4=0,0,IF(SUM(U$7:U90)=2,0,IF(Y91=U$6,IF(Y91=Y92,IF((Y90-Y91)&lt;=(Y93-Y92),2,0),IF(Y91=Y90,IF((Y89-Y90)&gt;(Y92-Y91),2,0),2)),0)))</f>
        <v>0</v>
      </c>
      <c r="V91" s="12">
        <f>IF(C$4=0,0,IF(SUM(V$7:V90)=1,0,IF(Z91=V$6,IF(Z91=Z92,IF((Z90-Z91)&lt;=(Z93-Z92),1,0),IF(Z91=Z90,IF((Z89-Z90)&gt;(Z92-Z91),1,0),1)),0)))</f>
        <v>0</v>
      </c>
      <c r="W91" s="12">
        <f>IF(C$4=0,0,IF(SUM(W$7:W90)=2,0,IF(AA91=W$6,IF(AA91=AA92,IF((AA90-AA91)&lt;=(AA93-AA92),2,0),IF(AA91=AA90,IF((AA89-AA90)&gt;(AA92-AA91),2,0),2)),0)))</f>
        <v>0</v>
      </c>
      <c r="X91" s="12">
        <f>IF(C$4=0,0,IF(SUM(X$7:X90)=2,0,IF(AB91=X$6,IF(AB91=AB92,IF((AB90-AB91)&lt;=(AB93-AB92),2,0),IF(AB91=AB90,IF((AB89-AB90)&gt;(AB92-AB91),2,0),2)),0)))</f>
        <v>0</v>
      </c>
      <c r="Y91" s="12">
        <f t="shared" si="30"/>
        <v>1</v>
      </c>
      <c r="Z91" s="12">
        <f t="shared" si="31"/>
        <v>1</v>
      </c>
      <c r="AA91" s="12">
        <f t="shared" si="32"/>
        <v>1</v>
      </c>
      <c r="AB91" s="12">
        <f t="shared" si="33"/>
        <v>1</v>
      </c>
      <c r="AD91" s="12">
        <f t="shared" si="34"/>
        <v>7</v>
      </c>
      <c r="AE91" s="18">
        <f t="shared" si="35"/>
        <v>0</v>
      </c>
      <c r="AF91" s="12">
        <f>IF(S$4=0,0,IF(SUM(AF$7:AF90)=2,0,IF(AJ91=AF$6,IF(AJ91=AJ92,IF((AJ90-AJ91)&lt;=(AJ93-AJ92),2,0),IF(AJ91=AJ90,IF((AJ89-AJ90)&gt;(AJ92-AJ91),2,0),2)),0)))</f>
        <v>0</v>
      </c>
      <c r="AG91" s="12">
        <f>IF(C$4=0,0,IF(SUM(AG$7:AG90)=1,0,IF(AK91=AG$6,IF(AK91=AK92,IF((AK90-AK91)&lt;=(AK93-AK92),1,0),IF(AK91=AK90,IF((AK89-AK90)&gt;(AK92-AK91),1,0),1)),0)))</f>
        <v>0</v>
      </c>
      <c r="AH91" s="12">
        <f>IF(C$4=0,0,IF(SUM(AH$7:AH90)=2,0,IF(AL91=AH$6,IF(AL91=AL92,IF((AL90-AL91)&lt;=(AL93-AL92),2,0),IF(AL91=AL90,IF((AL89-AL90)&gt;(AL92-AL91),2,0),2)),0)))</f>
        <v>0</v>
      </c>
      <c r="AI91" s="12">
        <f>IF(S$4=0,0,IF(SUM(AI$7:AI90)=2,0,IF(AM91=AI$6,IF(AM91=AM92,IF((AM90-AM91)&lt;=(AM93-AM92),2,0),IF(AM91=AM90,IF((AM89-AM90)&gt;(AM92-AM91),2,0),2)),0)))</f>
        <v>0</v>
      </c>
      <c r="AJ91" s="12">
        <f t="shared" si="36"/>
        <v>1</v>
      </c>
      <c r="AK91" s="12">
        <f t="shared" si="37"/>
        <v>1</v>
      </c>
      <c r="AL91" s="12">
        <f t="shared" si="38"/>
        <v>1</v>
      </c>
      <c r="AM91" s="12">
        <f t="shared" si="39"/>
        <v>1</v>
      </c>
    </row>
    <row r="92" spans="1:39" ht="12" customHeight="1" x14ac:dyDescent="0.15">
      <c r="A92" s="5">
        <f t="shared" si="24"/>
        <v>0</v>
      </c>
      <c r="B92" s="5">
        <f t="shared" si="25"/>
        <v>0</v>
      </c>
      <c r="C92" s="14">
        <f t="shared" si="40"/>
        <v>6</v>
      </c>
      <c r="F92" s="258">
        <f>VLOOKUP(C92,Blad1!$A:$I,9,0)</f>
        <v>153</v>
      </c>
      <c r="G92" s="65" t="str">
        <f t="shared" si="41"/>
        <v/>
      </c>
      <c r="H92" s="4" t="str">
        <f>IF(G92="I",$K92,IF(G92="II",$K92-SUM(H$8:H91),IF(G92="III",$K92-SUM(H$8:H91),IF(G92="IV",$K92-SUM(H$8:H91),IF(G92="V",1-SUM(H$8:H91)," ")))))</f>
        <v xml:space="preserve"> </v>
      </c>
      <c r="I92" s="66" t="str">
        <f t="shared" si="42"/>
        <v/>
      </c>
      <c r="J92" s="43" t="str">
        <f>IF(I92="A",$K92,IF(I92="B",$K92-SUM(J$8:J91),IF(I92="C",$K92-SUM(J$8:J91),IF(I92="D",$K92-SUM(J$8:J91),IF(I92="E",1-SUM(J$8:J91)," ")))))</f>
        <v xml:space="preserve"> </v>
      </c>
      <c r="K92" s="1">
        <f>IF(C$4=0,0,(SUM(D$8:D92)/C$4))</f>
        <v>0</v>
      </c>
      <c r="L92" s="9" t="str">
        <f t="shared" si="26"/>
        <v xml:space="preserve"> </v>
      </c>
      <c r="M92" s="2" t="str">
        <f>IF(U92=2,K92,IF(W92=2,K92-SUM(M$8:M91),IF(X92=2,K92-SUM(M$8:M91),IF(X91=2,1-SUM(M$8:M91)," "))))</f>
        <v xml:space="preserve"> </v>
      </c>
      <c r="N92" s="1" t="str">
        <f t="shared" si="27"/>
        <v xml:space="preserve"> </v>
      </c>
      <c r="P92" s="3" t="str">
        <f>IF(O92="Plus",$K92,IF(O92="Basis",$K92-SUM(P$8:P91),IF(O92="Breedte",$K92-SUM(P$8:P91),IF(O91="Breedte",1-SUM(P$8:P91)," "))))</f>
        <v xml:space="preserve"> </v>
      </c>
      <c r="Q92" s="57" t="str">
        <f t="shared" si="44"/>
        <v/>
      </c>
      <c r="R92" s="93">
        <f t="shared" si="43"/>
        <v>153</v>
      </c>
      <c r="S92" s="12">
        <f t="shared" si="28"/>
        <v>6</v>
      </c>
      <c r="T92" s="18">
        <f t="shared" si="29"/>
        <v>0</v>
      </c>
      <c r="U92" s="12">
        <f>IF(C$4=0,0,IF(SUM(U$7:U91)=2,0,IF(Y92=U$6,IF(Y92=Y93,IF((Y91-Y92)&lt;=(Y94-Y93),2,0),IF(Y92=Y91,IF((Y90-Y91)&gt;(Y93-Y92),2,0),2)),0)))</f>
        <v>0</v>
      </c>
      <c r="V92" s="12">
        <f>IF(C$4=0,0,IF(SUM(V$7:V91)=1,0,IF(Z92=V$6,IF(Z92=Z93,IF((Z91-Z92)&lt;=(Z94-Z93),1,0),IF(Z92=Z91,IF((Z90-Z91)&gt;(Z93-Z92),1,0),1)),0)))</f>
        <v>0</v>
      </c>
      <c r="W92" s="12">
        <f>IF(C$4=0,0,IF(SUM(W$7:W91)=2,0,IF(AA92=W$6,IF(AA92=AA93,IF((AA91-AA92)&lt;=(AA94-AA93),2,0),IF(AA92=AA91,IF((AA90-AA91)&gt;(AA93-AA92),2,0),2)),0)))</f>
        <v>0</v>
      </c>
      <c r="X92" s="12">
        <f>IF(C$4=0,0,IF(SUM(X$7:X91)=2,0,IF(AB92=X$6,IF(AB92=AB93,IF((AB91-AB92)&lt;=(AB94-AB93),2,0),IF(AB92=AB91,IF((AB90-AB91)&gt;(AB93-AB92),2,0),2)),0)))</f>
        <v>0</v>
      </c>
      <c r="Y92" s="12">
        <f t="shared" si="30"/>
        <v>1</v>
      </c>
      <c r="Z92" s="12">
        <f t="shared" si="31"/>
        <v>1</v>
      </c>
      <c r="AA92" s="12">
        <f t="shared" si="32"/>
        <v>1</v>
      </c>
      <c r="AB92" s="12">
        <f t="shared" si="33"/>
        <v>1</v>
      </c>
      <c r="AD92" s="12">
        <f t="shared" si="34"/>
        <v>6</v>
      </c>
      <c r="AE92" s="18">
        <f t="shared" si="35"/>
        <v>0</v>
      </c>
      <c r="AF92" s="12">
        <f>IF(S$4=0,0,IF(SUM(AF$7:AF91)=2,0,IF(AJ92=AF$6,IF(AJ92=AJ93,IF((AJ91-AJ92)&lt;=(AJ94-AJ93),2,0),IF(AJ92=AJ91,IF((AJ90-AJ91)&gt;(AJ93-AJ92),2,0),2)),0)))</f>
        <v>0</v>
      </c>
      <c r="AG92" s="12">
        <f>IF(C$4=0,0,IF(SUM(AG$7:AG91)=1,0,IF(AK92=AG$6,IF(AK92=AK93,IF((AK91-AK92)&lt;=(AK94-AK93),1,0),IF(AK92=AK91,IF((AK90-AK91)&gt;(AK93-AK92),1,0),1)),0)))</f>
        <v>0</v>
      </c>
      <c r="AH92" s="12">
        <f>IF(C$4=0,0,IF(SUM(AH$7:AH91)=2,0,IF(AL92=AH$6,IF(AL92=AL93,IF((AL91-AL92)&lt;=(AL94-AL93),2,0),IF(AL92=AL91,IF((AL90-AL91)&gt;(AL93-AL92),2,0),2)),0)))</f>
        <v>0</v>
      </c>
      <c r="AI92" s="12">
        <f>IF(S$4=0,0,IF(SUM(AI$7:AI91)=2,0,IF(AM92=AI$6,IF(AM92=AM93,IF((AM91-AM92)&lt;=(AM94-AM93),2,0),IF(AM92=AM91,IF((AM90-AM91)&gt;(AM93-AM92),2,0),2)),0)))</f>
        <v>0</v>
      </c>
      <c r="AJ92" s="12">
        <f t="shared" si="36"/>
        <v>1</v>
      </c>
      <c r="AK92" s="12">
        <f t="shared" si="37"/>
        <v>1</v>
      </c>
      <c r="AL92" s="12">
        <f t="shared" si="38"/>
        <v>1</v>
      </c>
      <c r="AM92" s="12">
        <f t="shared" si="39"/>
        <v>1</v>
      </c>
    </row>
    <row r="93" spans="1:39" ht="12" customHeight="1" x14ac:dyDescent="0.15">
      <c r="A93" s="5">
        <f t="shared" si="24"/>
        <v>0</v>
      </c>
      <c r="B93" s="5">
        <f t="shared" si="25"/>
        <v>0</v>
      </c>
      <c r="C93" s="14">
        <f t="shared" si="40"/>
        <v>5</v>
      </c>
      <c r="F93" s="258">
        <f>VLOOKUP(C93,Blad1!$A:$I,9,0)</f>
        <v>152</v>
      </c>
      <c r="G93" s="65" t="str">
        <f t="shared" si="41"/>
        <v/>
      </c>
      <c r="H93" s="4" t="str">
        <f>IF(G93="I",$K93,IF(G93="II",$K93-SUM(H$8:H92),IF(G93="III",$K93-SUM(H$8:H92),IF(G93="IV",$K93-SUM(H$8:H92),IF(G93="V",1-SUM(H$8:H92)," ")))))</f>
        <v xml:space="preserve"> </v>
      </c>
      <c r="I93" s="66" t="str">
        <f t="shared" si="42"/>
        <v/>
      </c>
      <c r="J93" s="43" t="str">
        <f>IF(I93="A",$K93,IF(I93="B",$K93-SUM(J$8:J92),IF(I93="C",$K93-SUM(J$8:J92),IF(I93="D",$K93-SUM(J$8:J92),IF(I93="E",1-SUM(J$8:J92)," ")))))</f>
        <v xml:space="preserve"> </v>
      </c>
      <c r="K93" s="1">
        <f>IF(C$4=0,0,(SUM(D$8:D93)/C$4))</f>
        <v>0</v>
      </c>
      <c r="L93" s="9" t="str">
        <f t="shared" si="26"/>
        <v xml:space="preserve"> </v>
      </c>
      <c r="M93" s="2" t="str">
        <f>IF(U93=2,K93,IF(W93=2,K93-SUM(M$8:M92),IF(X93=2,K93-SUM(M$8:M92),IF(X92=2,1-SUM(M$8:M92)," "))))</f>
        <v xml:space="preserve"> </v>
      </c>
      <c r="N93" s="1" t="str">
        <f t="shared" si="27"/>
        <v xml:space="preserve"> </v>
      </c>
      <c r="P93" s="3" t="str">
        <f>IF(O93="Plus",$K93,IF(O93="Basis",$K93-SUM(P$8:P92),IF(O93="Breedte",$K93-SUM(P$8:P92),IF(O92="Breedte",1-SUM(P$8:P92)," "))))</f>
        <v xml:space="preserve"> </v>
      </c>
      <c r="Q93" s="57" t="str">
        <f t="shared" si="44"/>
        <v/>
      </c>
      <c r="R93" s="93">
        <f t="shared" si="43"/>
        <v>152</v>
      </c>
      <c r="S93" s="12">
        <f t="shared" si="28"/>
        <v>5</v>
      </c>
      <c r="T93" s="18">
        <f t="shared" si="29"/>
        <v>0</v>
      </c>
      <c r="U93" s="12">
        <f>IF(C$4=0,0,IF(SUM(U$7:U92)=2,0,IF(Y93=U$6,IF(Y93=Y94,IF((Y92-Y93)&lt;=(Y95-Y94),2,0),IF(Y93=Y92,IF((Y91-Y92)&gt;(Y94-Y93),2,0),2)),0)))</f>
        <v>0</v>
      </c>
      <c r="V93" s="12">
        <f>IF(C$4=0,0,IF(SUM(V$7:V92)=1,0,IF(Z93=V$6,IF(Z93=Z94,IF((Z92-Z93)&lt;=(Z95-Z94),1,0),IF(Z93=Z92,IF((Z91-Z92)&gt;(Z94-Z93),1,0),1)),0)))</f>
        <v>0</v>
      </c>
      <c r="W93" s="12">
        <f>IF(C$4=0,0,IF(SUM(W$7:W92)=2,0,IF(AA93=W$6,IF(AA93=AA94,IF((AA92-AA93)&lt;=(AA95-AA94),2,0),IF(AA93=AA92,IF((AA91-AA92)&gt;(AA94-AA93),2,0),2)),0)))</f>
        <v>0</v>
      </c>
      <c r="X93" s="12">
        <f>IF(C$4=0,0,IF(SUM(X$7:X92)=2,0,IF(AB93=X$6,IF(AB93=AB94,IF((AB92-AB93)&lt;=(AB95-AB94),2,0),IF(AB93=AB92,IF((AB91-AB92)&gt;(AB94-AB93),2,0),2)),0)))</f>
        <v>0</v>
      </c>
      <c r="Y93" s="12">
        <f t="shared" si="30"/>
        <v>1</v>
      </c>
      <c r="Z93" s="12">
        <f t="shared" si="31"/>
        <v>1</v>
      </c>
      <c r="AA93" s="12">
        <f t="shared" si="32"/>
        <v>1</v>
      </c>
      <c r="AB93" s="12">
        <f t="shared" si="33"/>
        <v>1</v>
      </c>
      <c r="AD93" s="12">
        <f t="shared" si="34"/>
        <v>5</v>
      </c>
      <c r="AE93" s="18">
        <f t="shared" si="35"/>
        <v>0</v>
      </c>
      <c r="AF93" s="12">
        <f>IF(S$4=0,0,IF(SUM(AF$7:AF92)=2,0,IF(AJ93=AF$6,IF(AJ93=AJ94,IF((AJ92-AJ93)&lt;=(AJ95-AJ94),2,0),IF(AJ93=AJ92,IF((AJ91-AJ92)&gt;(AJ94-AJ93),2,0),2)),0)))</f>
        <v>0</v>
      </c>
      <c r="AG93" s="12">
        <f>IF(C$4=0,0,IF(SUM(AG$7:AG92)=1,0,IF(AK93=AG$6,IF(AK93=AK94,IF((AK92-AK93)&lt;=(AK95-AK94),1,0),IF(AK93=AK92,IF((AK91-AK92)&gt;(AK94-AK93),1,0),1)),0)))</f>
        <v>0</v>
      </c>
      <c r="AH93" s="12">
        <f>IF(C$4=0,0,IF(SUM(AH$7:AH92)=2,0,IF(AL93=AH$6,IF(AL93=AL94,IF((AL92-AL93)&lt;=(AL95-AL94),2,0),IF(AL93=AL92,IF((AL91-AL92)&gt;(AL94-AL93),2,0),2)),0)))</f>
        <v>0</v>
      </c>
      <c r="AI93" s="12">
        <f>IF(S$4=0,0,IF(SUM(AI$7:AI92)=2,0,IF(AM93=AI$6,IF(AM93=AM94,IF((AM92-AM93)&lt;=(AM95-AM94),2,0),IF(AM93=AM92,IF((AM91-AM92)&gt;(AM94-AM93),2,0),2)),0)))</f>
        <v>0</v>
      </c>
      <c r="AJ93" s="12">
        <f t="shared" si="36"/>
        <v>1</v>
      </c>
      <c r="AK93" s="12">
        <f t="shared" si="37"/>
        <v>1</v>
      </c>
      <c r="AL93" s="12">
        <f t="shared" si="38"/>
        <v>1</v>
      </c>
      <c r="AM93" s="12">
        <f t="shared" si="39"/>
        <v>1</v>
      </c>
    </row>
    <row r="94" spans="1:39" ht="12" customHeight="1" x14ac:dyDescent="0.15">
      <c r="A94" s="5">
        <f t="shared" si="24"/>
        <v>0</v>
      </c>
      <c r="B94" s="5">
        <f t="shared" si="25"/>
        <v>0</v>
      </c>
      <c r="C94" s="14">
        <f t="shared" si="40"/>
        <v>4</v>
      </c>
      <c r="F94" s="258">
        <f>VLOOKUP(C94,Blad1!$A:$I,9,0)</f>
        <v>151</v>
      </c>
      <c r="G94" s="65" t="str">
        <f t="shared" si="41"/>
        <v/>
      </c>
      <c r="H94" s="4" t="str">
        <f>IF(G94="I",$K94,IF(G94="II",$K94-SUM(H$8:H93),IF(G94="III",$K94-SUM(H$8:H93),IF(G94="IV",$K94-SUM(H$8:H93),IF(G94="V",1-SUM(H$8:H93)," ")))))</f>
        <v xml:space="preserve"> </v>
      </c>
      <c r="I94" s="66" t="str">
        <f t="shared" si="42"/>
        <v/>
      </c>
      <c r="J94" s="43" t="str">
        <f>IF(I94="A",$K94,IF(I94="B",$K94-SUM(J$8:J93),IF(I94="C",$K94-SUM(J$8:J93),IF(I94="D",$K94-SUM(J$8:J93),IF(I94="E",1-SUM(J$8:J93)," ")))))</f>
        <v xml:space="preserve"> </v>
      </c>
      <c r="K94" s="1">
        <f>IF(C$4=0,0,(SUM(D$8:D94)/C$4))</f>
        <v>0</v>
      </c>
      <c r="L94" s="9" t="str">
        <f t="shared" si="26"/>
        <v xml:space="preserve"> </v>
      </c>
      <c r="M94" s="2" t="str">
        <f>IF(U94=2,K94,IF(W94=2,K94-SUM(M$8:M93),IF(X94=2,K94-SUM(M$8:M93),IF(X93=2,1-SUM(M$8:M93)," "))))</f>
        <v xml:space="preserve"> </v>
      </c>
      <c r="N94" s="1" t="str">
        <f t="shared" si="27"/>
        <v xml:space="preserve"> </v>
      </c>
      <c r="P94" s="3" t="str">
        <f>IF(O94="Plus",$K94,IF(O94="Basis",$K94-SUM(P$8:P93),IF(O94="Breedte",$K94-SUM(P$8:P93),IF(O93="Breedte",1-SUM(P$8:P93)," "))))</f>
        <v xml:space="preserve"> </v>
      </c>
      <c r="Q94" s="57" t="str">
        <f t="shared" si="44"/>
        <v/>
      </c>
      <c r="R94" s="93">
        <f t="shared" si="43"/>
        <v>151</v>
      </c>
      <c r="S94" s="12">
        <f t="shared" si="28"/>
        <v>4</v>
      </c>
      <c r="T94" s="18">
        <f t="shared" si="29"/>
        <v>0</v>
      </c>
      <c r="U94" s="12">
        <f>IF(C$4=0,0,IF(SUM(U$7:U93)=2,0,IF(Y94=U$6,IF(Y94=Y95,IF((Y93-Y94)&lt;=(Y96-Y95),2,0),IF(Y94=Y93,IF((Y92-Y93)&gt;(Y95-Y94),2,0),2)),0)))</f>
        <v>0</v>
      </c>
      <c r="V94" s="12">
        <f>IF(C$4=0,0,IF(SUM(V$7:V93)=1,0,IF(Z94=V$6,IF(Z94=Z95,IF((Z93-Z94)&lt;=(Z96-Z95),1,0),IF(Z94=Z93,IF((Z92-Z93)&gt;(Z95-Z94),1,0),1)),0)))</f>
        <v>0</v>
      </c>
      <c r="W94" s="12">
        <f>IF(C$4=0,0,IF(SUM(W$7:W93)=2,0,IF(AA94=W$6,IF(AA94=AA95,IF((AA93-AA94)&lt;=(AA96-AA95),2,0),IF(AA94=AA93,IF((AA92-AA93)&gt;(AA95-AA94),2,0),2)),0)))</f>
        <v>0</v>
      </c>
      <c r="X94" s="12">
        <f>IF(C$4=0,0,IF(SUM(X$7:X93)=2,0,IF(AB94=X$6,IF(AB94=AB95,IF((AB93-AB94)&lt;=(AB96-AB95),2,0),IF(AB94=AB93,IF((AB92-AB93)&gt;(AB95-AB94),2,0),2)),0)))</f>
        <v>0</v>
      </c>
      <c r="Y94" s="12">
        <f t="shared" si="30"/>
        <v>1</v>
      </c>
      <c r="Z94" s="12">
        <f t="shared" si="31"/>
        <v>1</v>
      </c>
      <c r="AA94" s="12">
        <f t="shared" si="32"/>
        <v>1</v>
      </c>
      <c r="AB94" s="12">
        <f t="shared" si="33"/>
        <v>1</v>
      </c>
      <c r="AD94" s="12">
        <f t="shared" si="34"/>
        <v>4</v>
      </c>
      <c r="AE94" s="18">
        <f t="shared" si="35"/>
        <v>0</v>
      </c>
      <c r="AF94" s="12">
        <f>IF(S$4=0,0,IF(SUM(AF$7:AF93)=2,0,IF(AJ94=AF$6,IF(AJ94=AJ95,IF((AJ93-AJ94)&lt;=(AJ96-AJ95),2,0),IF(AJ94=AJ93,IF((AJ92-AJ93)&gt;(AJ95-AJ94),2,0),2)),0)))</f>
        <v>0</v>
      </c>
      <c r="AG94" s="12">
        <f>IF(C$4=0,0,IF(SUM(AG$7:AG93)=1,0,IF(AK94=AG$6,IF(AK94=AK95,IF((AK93-AK94)&lt;=(AK96-AK95),1,0),IF(AK94=AK93,IF((AK92-AK93)&gt;(AK95-AK94),1,0),1)),0)))</f>
        <v>0</v>
      </c>
      <c r="AH94" s="12">
        <f>IF(C$4=0,0,IF(SUM(AH$7:AH93)=2,0,IF(AL94=AH$6,IF(AL94=AL95,IF((AL93-AL94)&lt;=(AL96-AL95),2,0),IF(AL94=AL93,IF((AL92-AL93)&gt;(AL95-AL94),2,0),2)),0)))</f>
        <v>0</v>
      </c>
      <c r="AI94" s="12">
        <f>IF(S$4=0,0,IF(SUM(AI$7:AI93)=2,0,IF(AM94=AI$6,IF(AM94=AM95,IF((AM93-AM94)&lt;=(AM96-AM95),2,0),IF(AM94=AM93,IF((AM92-AM93)&gt;(AM95-AM94),2,0),2)),0)))</f>
        <v>0</v>
      </c>
      <c r="AJ94" s="12">
        <f t="shared" si="36"/>
        <v>1</v>
      </c>
      <c r="AK94" s="12">
        <f t="shared" si="37"/>
        <v>1</v>
      </c>
      <c r="AL94" s="12">
        <f t="shared" si="38"/>
        <v>1</v>
      </c>
      <c r="AM94" s="12">
        <f t="shared" si="39"/>
        <v>1</v>
      </c>
    </row>
    <row r="95" spans="1:39" ht="12" customHeight="1" x14ac:dyDescent="0.15">
      <c r="A95" s="5">
        <f t="shared" si="24"/>
        <v>0</v>
      </c>
      <c r="B95" s="5">
        <f t="shared" si="25"/>
        <v>0</v>
      </c>
      <c r="C95" s="14">
        <f t="shared" si="40"/>
        <v>3</v>
      </c>
      <c r="F95" s="258">
        <f>VLOOKUP(C95,Blad1!$A:$I,9,0)</f>
        <v>150</v>
      </c>
      <c r="G95" s="65" t="str">
        <f t="shared" si="41"/>
        <v/>
      </c>
      <c r="H95" s="4" t="str">
        <f>IF(G95="I",$K95,IF(G95="II",$K95-SUM(H$8:H94),IF(G95="III",$K95-SUM(H$8:H94),IF(G95="IV",$K95-SUM(H$8:H94),IF(G95="V",1-SUM(H$8:H94)," ")))))</f>
        <v xml:space="preserve"> </v>
      </c>
      <c r="I95" s="66" t="str">
        <f t="shared" si="42"/>
        <v/>
      </c>
      <c r="J95" s="43" t="str">
        <f>IF(I95="A",$K95,IF(I95="B",$K95-SUM(J$8:J94),IF(I95="C",$K95-SUM(J$8:J94),IF(I95="D",$K95-SUM(J$8:J94),IF(I95="E",1-SUM(J$8:J94)," ")))))</f>
        <v xml:space="preserve"> </v>
      </c>
      <c r="K95" s="1">
        <f>IF(C$4=0,0,(SUM(D$8:D95)/C$4))</f>
        <v>0</v>
      </c>
      <c r="L95" s="9" t="str">
        <f t="shared" si="26"/>
        <v xml:space="preserve"> </v>
      </c>
      <c r="M95" s="2" t="str">
        <f>IF(U95=2,K95,IF(W95=2,K95-SUM(M$8:M94),IF(X95=2,K95-SUM(M$8:M94),IF(X94=2,1-SUM(M$8:M94)," "))))</f>
        <v xml:space="preserve"> </v>
      </c>
      <c r="N95" s="1" t="str">
        <f t="shared" si="27"/>
        <v xml:space="preserve"> </v>
      </c>
      <c r="P95" s="3" t="str">
        <f>IF(O95="Plus",$K95,IF(O95="Basis",$K95-SUM(P$8:P94),IF(O95="Breedte",$K95-SUM(P$8:P94),IF(O94="Breedte",1-SUM(P$8:P94)," "))))</f>
        <v xml:space="preserve"> </v>
      </c>
      <c r="Q95" s="57" t="str">
        <f t="shared" si="44"/>
        <v/>
      </c>
      <c r="R95" s="93">
        <f t="shared" si="43"/>
        <v>150</v>
      </c>
      <c r="S95" s="12">
        <f t="shared" si="28"/>
        <v>3</v>
      </c>
      <c r="T95" s="18">
        <f t="shared" si="29"/>
        <v>0</v>
      </c>
      <c r="U95" s="12">
        <f>IF(C$4=0,0,IF(SUM(U$7:U94)=2,0,IF(Y95=U$6,IF(Y95=Y96,IF((Y94-Y95)&lt;=(Y97-Y96),2,0),IF(Y95=Y94,IF((Y93-Y94)&gt;(Y96-Y95),2,0),2)),0)))</f>
        <v>0</v>
      </c>
      <c r="V95" s="12">
        <f>IF(C$4=0,0,IF(SUM(V$7:V94)=1,0,IF(Z95=V$6,IF(Z95=Z96,IF((Z94-Z95)&lt;=(Z97-Z96),1,0),IF(Z95=Z94,IF((Z93-Z94)&gt;(Z96-Z95),1,0),1)),0)))</f>
        <v>0</v>
      </c>
      <c r="W95" s="12">
        <f>IF(C$4=0,0,IF(SUM(W$7:W94)=2,0,IF(AA95=W$6,IF(AA95=AA96,IF((AA94-AA95)&lt;=(AA97-AA96),2,0),IF(AA95=AA94,IF((AA93-AA94)&gt;(AA96-AA95),2,0),2)),0)))</f>
        <v>0</v>
      </c>
      <c r="X95" s="12">
        <f>IF(C$4=0,0,IF(SUM(X$7:X94)=2,0,IF(AB95=X$6,IF(AB95=AB96,IF((AB94-AB95)&lt;=(AB97-AB96),2,0),IF(AB95=AB94,IF((AB93-AB94)&gt;(AB96-AB95),2,0),2)),0)))</f>
        <v>0</v>
      </c>
      <c r="Y95" s="12">
        <f t="shared" si="30"/>
        <v>1</v>
      </c>
      <c r="Z95" s="12">
        <f t="shared" si="31"/>
        <v>1</v>
      </c>
      <c r="AA95" s="12">
        <f t="shared" si="32"/>
        <v>1</v>
      </c>
      <c r="AB95" s="12">
        <f t="shared" si="33"/>
        <v>1</v>
      </c>
      <c r="AD95" s="12">
        <f t="shared" si="34"/>
        <v>3</v>
      </c>
      <c r="AE95" s="18">
        <f t="shared" si="35"/>
        <v>0</v>
      </c>
      <c r="AF95" s="12">
        <f>IF(S$4=0,0,IF(SUM(AF$7:AF94)=2,0,IF(AJ95=AF$6,IF(AJ95=AJ96,IF((AJ94-AJ95)&lt;=(AJ97-AJ96),2,0),IF(AJ95=AJ94,IF((AJ93-AJ94)&gt;(AJ96-AJ95),2,0),2)),0)))</f>
        <v>0</v>
      </c>
      <c r="AG95" s="12">
        <f>IF(C$4=0,0,IF(SUM(AG$7:AG94)=1,0,IF(AK95=AG$6,IF(AK95=AK96,IF((AK94-AK95)&lt;=(AK97-AK96),1,0),IF(AK95=AK94,IF((AK93-AK94)&gt;(AK96-AK95),1,0),1)),0)))</f>
        <v>0</v>
      </c>
      <c r="AH95" s="12">
        <f>IF(C$4=0,0,IF(SUM(AH$7:AH94)=2,0,IF(AL95=AH$6,IF(AL95=AL96,IF((AL94-AL95)&lt;=(AL97-AL96),2,0),IF(AL95=AL94,IF((AL93-AL94)&gt;(AL96-AL95),2,0),2)),0)))</f>
        <v>0</v>
      </c>
      <c r="AI95" s="12">
        <f>IF(S$4=0,0,IF(SUM(AI$7:AI94)=2,0,IF(AM95=AI$6,IF(AM95=AM96,IF((AM94-AM95)&lt;=(AM97-AM96),2,0),IF(AM95=AM94,IF((AM93-AM94)&gt;(AM96-AM95),2,0),2)),0)))</f>
        <v>0</v>
      </c>
      <c r="AJ95" s="12">
        <f t="shared" si="36"/>
        <v>1</v>
      </c>
      <c r="AK95" s="12">
        <f t="shared" si="37"/>
        <v>1</v>
      </c>
      <c r="AL95" s="12">
        <f t="shared" si="38"/>
        <v>1</v>
      </c>
      <c r="AM95" s="12">
        <f t="shared" si="39"/>
        <v>1</v>
      </c>
    </row>
    <row r="96" spans="1:39" ht="12" customHeight="1" x14ac:dyDescent="0.15">
      <c r="A96" s="5">
        <f t="shared" si="24"/>
        <v>0</v>
      </c>
      <c r="B96" s="5">
        <f t="shared" si="25"/>
        <v>0</v>
      </c>
      <c r="C96" s="14">
        <f t="shared" si="40"/>
        <v>2</v>
      </c>
      <c r="F96" s="258">
        <f>VLOOKUP(C96,Blad1!$A:$I,9,0)</f>
        <v>149</v>
      </c>
      <c r="G96" s="65" t="str">
        <f t="shared" si="41"/>
        <v/>
      </c>
      <c r="H96" s="4" t="str">
        <f>IF(G96="I",$K96,IF(G96="II",$K96-SUM(H$8:H95),IF(G96="III",$K96-SUM(H$8:H95),IF(G96="IV",$K96-SUM(H$8:H95),IF(G96="V",1-SUM(H$8:H95)," ")))))</f>
        <v xml:space="preserve"> </v>
      </c>
      <c r="I96" s="66" t="str">
        <f t="shared" si="42"/>
        <v/>
      </c>
      <c r="J96" s="43" t="str">
        <f>IF(I96="A",$K96,IF(I96="B",$K96-SUM(J$8:J95),IF(I96="C",$K96-SUM(J$8:J95),IF(I96="D",$K96-SUM(J$8:J95),IF(I96="E",1-SUM(J$8:J95)," ")))))</f>
        <v xml:space="preserve"> </v>
      </c>
      <c r="K96" s="1">
        <f>IF(C$4=0,0,(SUM(D$8:D96)/C$4))</f>
        <v>0</v>
      </c>
      <c r="L96" s="9" t="str">
        <f t="shared" si="26"/>
        <v xml:space="preserve"> </v>
      </c>
      <c r="M96" s="2" t="str">
        <f>IF(U96=2,K96,IF(W96=2,K96-SUM(M$8:M95),IF(X96=2,K96-SUM(M$8:M95),IF(X95=2,1-SUM(M$8:M95)," "))))</f>
        <v xml:space="preserve"> </v>
      </c>
      <c r="N96" s="1" t="str">
        <f t="shared" si="27"/>
        <v xml:space="preserve"> </v>
      </c>
      <c r="P96" s="3" t="str">
        <f>IF(O96="Plus",$K96,IF(O96="Basis",$K96-SUM(P$8:P95),IF(O96="Breedte",$K96-SUM(P$8:P95),IF(O95="Breedte",1-SUM(P$8:P95)," "))))</f>
        <v xml:space="preserve"> </v>
      </c>
      <c r="Q96" s="57" t="str">
        <f t="shared" si="44"/>
        <v/>
      </c>
      <c r="R96" s="93">
        <f t="shared" si="43"/>
        <v>149</v>
      </c>
      <c r="S96" s="12">
        <f t="shared" si="28"/>
        <v>2</v>
      </c>
      <c r="T96" s="18">
        <f t="shared" si="29"/>
        <v>0</v>
      </c>
      <c r="U96" s="12">
        <f>IF(C$4=0,0,IF(SUM(U$7:U95)=2,0,IF(Y96=U$6,IF(Y96=Y97,IF((Y95-Y96)&lt;=(Y98-Y97),2,0),IF(Y96=Y95,IF((Y94-Y95)&gt;(Y97-Y96),2,0),2)),0)))</f>
        <v>0</v>
      </c>
      <c r="V96" s="12">
        <f>IF(C$4=0,0,IF(SUM(V$7:V95)=1,0,IF(Z96=V$6,IF(Z96=Z97,IF((Z95-Z96)&lt;=(Z98-Z97),1,0),IF(Z96=Z95,IF((Z94-Z95)&gt;(Z97-Z96),1,0),1)),0)))</f>
        <v>0</v>
      </c>
      <c r="W96" s="12">
        <f>IF(C$4=0,0,IF(SUM(W$7:W95)=2,0,IF(AA96=W$6,IF(AA96=AA97,IF((AA95-AA96)&lt;=(AA98-AA97),2,0),IF(AA96=AA95,IF((AA94-AA95)&gt;(AA97-AA96),2,0),2)),0)))</f>
        <v>0</v>
      </c>
      <c r="X96" s="12">
        <f>IF(C$4=0,0,IF(SUM(X$7:X95)=2,0,IF(AB96=X$6,IF(AB96=AB97,IF((AB95-AB96)&lt;=(AB98-AB97),2,0),IF(AB96=AB95,IF((AB94-AB95)&gt;(AB97-AB96),2,0),2)),0)))</f>
        <v>0</v>
      </c>
      <c r="Y96" s="12">
        <f t="shared" si="30"/>
        <v>1</v>
      </c>
      <c r="Z96" s="12">
        <f t="shared" si="31"/>
        <v>1</v>
      </c>
      <c r="AA96" s="12">
        <f t="shared" si="32"/>
        <v>1</v>
      </c>
      <c r="AB96" s="12">
        <f t="shared" si="33"/>
        <v>1</v>
      </c>
      <c r="AD96" s="12">
        <f t="shared" si="34"/>
        <v>2</v>
      </c>
      <c r="AE96" s="18">
        <f t="shared" si="35"/>
        <v>0</v>
      </c>
      <c r="AF96" s="12">
        <f>IF(S$4=0,0,IF(SUM(AF$7:AF95)=2,0,IF(AJ96=AF$6,IF(AJ96=AJ97,IF((AJ95-AJ96)&lt;=(AJ98-AJ97),2,0),IF(AJ96=AJ95,IF((AJ94-AJ95)&gt;(AJ97-AJ96),2,0),2)),0)))</f>
        <v>0</v>
      </c>
      <c r="AG96" s="12">
        <f>IF(C$4=0,0,IF(SUM(AG$7:AG95)=1,0,IF(AK96=AG$6,IF(AK96=AK97,IF((AK95-AK96)&lt;=(AK98-AK97),1,0),IF(AK96=AK95,IF((AK94-AK95)&gt;(AK97-AK96),1,0),1)),0)))</f>
        <v>0</v>
      </c>
      <c r="AH96" s="12">
        <f>IF(C$4=0,0,IF(SUM(AH$7:AH95)=2,0,IF(AL96=AH$6,IF(AL96=AL97,IF((AL95-AL96)&lt;=(AL98-AL97),2,0),IF(AL96=AL95,IF((AL94-AL95)&gt;(AL97-AL96),2,0),2)),0)))</f>
        <v>0</v>
      </c>
      <c r="AI96" s="12">
        <f>IF(S$4=0,0,IF(SUM(AI$7:AI95)=2,0,IF(AM96=AI$6,IF(AM96=AM97,IF((AM95-AM96)&lt;=(AM98-AM97),2,0),IF(AM96=AM95,IF((AM94-AM95)&gt;(AM97-AM96),2,0),2)),0)))</f>
        <v>0</v>
      </c>
      <c r="AJ96" s="12">
        <f t="shared" si="36"/>
        <v>1</v>
      </c>
      <c r="AK96" s="12">
        <f t="shared" si="37"/>
        <v>1</v>
      </c>
      <c r="AL96" s="12">
        <f t="shared" si="38"/>
        <v>1</v>
      </c>
      <c r="AM96" s="12">
        <f t="shared" si="39"/>
        <v>1</v>
      </c>
    </row>
    <row r="97" spans="1:39" ht="12" customHeight="1" x14ac:dyDescent="0.15">
      <c r="A97" s="5">
        <f t="shared" si="24"/>
        <v>0</v>
      </c>
      <c r="B97" s="5">
        <f t="shared" si="25"/>
        <v>0</v>
      </c>
      <c r="C97" s="14">
        <f t="shared" si="40"/>
        <v>1</v>
      </c>
      <c r="F97" s="258">
        <f>VLOOKUP(C97,Blad1!$A:$I,9,0)</f>
        <v>148</v>
      </c>
      <c r="G97" s="65" t="str">
        <f t="shared" si="41"/>
        <v/>
      </c>
      <c r="H97" s="4" t="str">
        <f>IF(G97="I",$K97,IF(G97="II",$K97-SUM(H$8:H96),IF(G97="III",$K97-SUM(H$8:H96),IF(G97="IV",$K97-SUM(H$8:H96),IF(G97="V",1-SUM(H$8:H96)," ")))))</f>
        <v xml:space="preserve"> </v>
      </c>
      <c r="I97" s="66" t="str">
        <f t="shared" si="42"/>
        <v/>
      </c>
      <c r="J97" s="43" t="str">
        <f>IF(I97="A",$K97,IF(I97="B",$K97-SUM(J$8:J96),IF(I97="C",$K97-SUM(J$8:J96),IF(I97="D",$K97-SUM(J$8:J96),IF(I97="E",1-SUM(J$8:J96)," ")))))</f>
        <v xml:space="preserve"> </v>
      </c>
      <c r="K97" s="1">
        <f>IF(C$4=0,0,(SUM(D$8:D97)/C$4))</f>
        <v>0</v>
      </c>
      <c r="L97" s="9" t="str">
        <f t="shared" si="26"/>
        <v xml:space="preserve"> </v>
      </c>
      <c r="M97" s="2" t="str">
        <f>IF(U97=2,K97,IF(W97=2,K97-SUM(M$8:M96),IF(X97=2,K97-SUM(M$8:M96),IF(X96=2,1-SUM(M$8:M96)," "))))</f>
        <v xml:space="preserve"> </v>
      </c>
      <c r="N97" s="1" t="str">
        <f t="shared" si="27"/>
        <v xml:space="preserve"> </v>
      </c>
      <c r="P97" s="3" t="str">
        <f>IF(O97="Plus",$K97,IF(O97="Basis",$K97-SUM(P$8:P96),IF(O97="Breedte",$K97-SUM(P$8:P96),IF(O96="Breedte",1-SUM(P$8:P96)," "))))</f>
        <v xml:space="preserve"> </v>
      </c>
      <c r="Q97" s="57" t="str">
        <f t="shared" si="44"/>
        <v/>
      </c>
      <c r="R97" s="93">
        <f t="shared" si="43"/>
        <v>148</v>
      </c>
      <c r="S97" s="12">
        <f t="shared" si="28"/>
        <v>1</v>
      </c>
      <c r="T97" s="18">
        <f t="shared" si="29"/>
        <v>0</v>
      </c>
      <c r="U97" s="12">
        <f>IF(C$4=0,0,IF(SUM(U$7:U96)=2,0,IF(Y97=U$6,IF(Y97=Y98,IF((Y96-Y97)&lt;=(Y99-Y98),2,0),IF(Y97=Y96,IF((Y95-Y96)&gt;(Y98-Y97),2,0),2)),0)))</f>
        <v>0</v>
      </c>
      <c r="V97" s="12">
        <f>IF(C$4=0,0,IF(SUM(V$7:V96)=1,0,IF(Z97=V$6,IF(Z97=Z98,IF((Z96-Z97)&lt;=(Z99-Z98),1,0),IF(Z97=Z96,IF((Z95-Z96)&gt;(Z98-Z97),1,0),1)),0)))</f>
        <v>0</v>
      </c>
      <c r="W97" s="12">
        <f>IF(C$4=0,0,IF(SUM(W$7:W96)=2,0,IF(AA97=W$6,IF(AA97=AA98,IF((AA96-AA97)&lt;=(AA99-AA98),2,0),IF(AA97=AA96,IF((AA95-AA96)&gt;(AA98-AA97),2,0),2)),0)))</f>
        <v>0</v>
      </c>
      <c r="X97" s="12">
        <f>IF(C$4=0,0,IF(SUM(X$7:X96)=2,0,IF(AB97=X$6,IF(AB97=AB98,IF((AB96-AB97)&lt;=(AB99-AB98),2,0),IF(AB97=AB96,IF((AB95-AB96)&gt;(AB98-AB97),2,0),2)),0)))</f>
        <v>0</v>
      </c>
      <c r="Y97" s="12">
        <f t="shared" si="30"/>
        <v>1</v>
      </c>
      <c r="Z97" s="12">
        <f t="shared" si="31"/>
        <v>1</v>
      </c>
      <c r="AA97" s="12">
        <f t="shared" si="32"/>
        <v>1</v>
      </c>
      <c r="AB97" s="12">
        <f t="shared" si="33"/>
        <v>1</v>
      </c>
      <c r="AD97" s="12">
        <f t="shared" si="34"/>
        <v>1</v>
      </c>
      <c r="AE97" s="18">
        <f t="shared" si="35"/>
        <v>0</v>
      </c>
      <c r="AF97" s="12">
        <f>IF(S$4=0,0,IF(SUM(AF$7:AF96)=2,0,IF(AJ97=AF$6,IF(AJ97=AJ98,IF((AJ96-AJ97)&lt;=(AJ99-AJ98),2,0),IF(AJ97=AJ96,IF((AJ95-AJ96)&gt;(AJ98-AJ97),2,0),2)),0)))</f>
        <v>0</v>
      </c>
      <c r="AG97" s="12">
        <f>IF(C$4=0,0,IF(SUM(AG$7:AG96)=1,0,IF(AK97=AG$6,IF(AK97=AK98,IF((AK96-AK97)&lt;=(AK99-AK98),1,0),IF(AK97=AK96,IF((AK95-AK96)&gt;(AK98-AK97),1,0),1)),0)))</f>
        <v>0</v>
      </c>
      <c r="AH97" s="12">
        <f>IF(C$4=0,0,IF(SUM(AH$7:AH96)=2,0,IF(AL97=AH$6,IF(AL97=AL98,IF((AL96-AL97)&lt;=(AL99-AL98),2,0),IF(AL97=AL96,IF((AL95-AL96)&gt;(AL98-AL97),2,0),2)),0)))</f>
        <v>0</v>
      </c>
      <c r="AI97" s="12">
        <f>IF(S$4=0,0,IF(SUM(AI$7:AI96)=2,0,IF(AM97=AI$6,IF(AM97=AM98,IF((AM96-AM97)&lt;=(AM99-AM98),2,0),IF(AM97=AM96,IF((AM95-AM96)&gt;(AM98-AM97),2,0),2)),0)))</f>
        <v>0</v>
      </c>
      <c r="AJ97" s="12">
        <f t="shared" si="36"/>
        <v>1</v>
      </c>
      <c r="AK97" s="12">
        <f t="shared" si="37"/>
        <v>1</v>
      </c>
      <c r="AL97" s="12">
        <f t="shared" si="38"/>
        <v>1</v>
      </c>
      <c r="AM97" s="12">
        <f t="shared" si="39"/>
        <v>1</v>
      </c>
    </row>
    <row r="98" spans="1:39" ht="12" customHeight="1" x14ac:dyDescent="0.15">
      <c r="A98" s="5">
        <f t="shared" si="24"/>
        <v>0</v>
      </c>
      <c r="B98" s="5">
        <f t="shared" si="25"/>
        <v>0</v>
      </c>
      <c r="C98" s="14">
        <f t="shared" si="40"/>
        <v>0</v>
      </c>
      <c r="F98" s="258">
        <f>VLOOKUP(C98,Blad1!$A:$I,9,0)</f>
        <v>147</v>
      </c>
      <c r="G98" s="65" t="str">
        <f t="shared" si="41"/>
        <v/>
      </c>
      <c r="H98" s="4" t="str">
        <f>IF(G98="I",$K98,IF(G98="II",$K98-SUM(H$8:H97),IF(G98="III",$K98-SUM(H$8:H97),IF(G98="IV",$K98-SUM(H$8:H97),IF(G98="V",1-SUM(H$8:H97)," ")))))</f>
        <v xml:space="preserve"> </v>
      </c>
      <c r="I98" s="66" t="str">
        <f t="shared" si="42"/>
        <v/>
      </c>
      <c r="J98" s="43" t="str">
        <f>IF(I98="A",$K98,IF(I98="B",$K98-SUM(J$8:J97),IF(I98="C",$K98-SUM(J$8:J97),IF(I98="D",$K98-SUM(J$8:J97),IF(I98="E",1-SUM(J$8:J97)," ")))))</f>
        <v xml:space="preserve"> </v>
      </c>
      <c r="K98" s="1">
        <f>IF(C$4=0,0,(SUM(D$8:D98)/C$4))</f>
        <v>0</v>
      </c>
      <c r="L98" s="9" t="str">
        <f t="shared" si="26"/>
        <v xml:space="preserve"> </v>
      </c>
      <c r="M98" s="2" t="str">
        <f>IF(U98=2,K98,IF(W98=2,K98-SUM(M$8:M97),IF(X98=2,K98-SUM(M$8:M97),IF(X97=2,1-SUM(M$8:M97)," "))))</f>
        <v xml:space="preserve"> </v>
      </c>
      <c r="N98" s="1" t="str">
        <f t="shared" si="27"/>
        <v xml:space="preserve"> </v>
      </c>
      <c r="P98" s="3" t="str">
        <f>IF(O98="Plus",$K98,IF(O98="Basis",$K98-SUM(P$8:P97),IF(O98="Breedte",$K98-SUM(P$8:P97),IF(O97="Breedte",1-SUM(P$8:P97)," "))))</f>
        <v xml:space="preserve"> </v>
      </c>
      <c r="Q98" s="57" t="str">
        <f t="shared" si="44"/>
        <v/>
      </c>
      <c r="R98" s="93">
        <f t="shared" si="43"/>
        <v>147</v>
      </c>
      <c r="S98" s="12">
        <f t="shared" si="28"/>
        <v>0</v>
      </c>
      <c r="T98" s="18">
        <f t="shared" si="29"/>
        <v>0</v>
      </c>
      <c r="U98" s="12">
        <f>IF(C$4=0,0,IF(SUM(U$7:U97)=2,0,IF(Y98=U$6,IF(Y98=Y99,IF((Y97-Y98)&lt;=(Y100-Y99),2,0),IF(Y98=Y97,IF((Y96-Y97)&gt;(Y99-Y98),2,0),2)),0)))</f>
        <v>0</v>
      </c>
      <c r="V98" s="12">
        <f>IF(C$4=0,0,IF(SUM(V$7:V97)=1,0,IF(Z98=V$6,IF(Z98=Z99,IF((Z97-Z98)&lt;=(Z100-Z99),1,0),IF(Z98=Z97,IF((Z96-Z97)&gt;(Z99-Z98),1,0),1)),0)))</f>
        <v>0</v>
      </c>
      <c r="W98" s="12">
        <f>IF(C$4=0,0,IF(SUM(W$7:W97)=2,0,IF(AA98=W$6,IF(AA98=AA99,IF((AA97-AA98)&lt;=(AA100-AA99),2,0),IF(AA98=AA97,IF((AA96-AA97)&gt;(AA99-AA98),2,0),2)),0)))</f>
        <v>0</v>
      </c>
      <c r="X98" s="12">
        <f>IF(C$4=0,0,IF(SUM(X$7:X97)=2,0,IF(AB98=X$6,IF(AB98=AB99,IF((AB97-AB98)&lt;=(AB100-AB99),2,0),IF(AB98=AB97,IF((AB96-AB97)&gt;(AB99-AB98),2,0),2)),0)))</f>
        <v>0</v>
      </c>
      <c r="Y98" s="12">
        <f t="shared" si="30"/>
        <v>1</v>
      </c>
      <c r="Z98" s="12">
        <f t="shared" si="31"/>
        <v>1</v>
      </c>
      <c r="AA98" s="12">
        <f t="shared" si="32"/>
        <v>1</v>
      </c>
      <c r="AB98" s="12">
        <f t="shared" si="33"/>
        <v>1</v>
      </c>
      <c r="AD98" s="12">
        <f t="shared" si="34"/>
        <v>0</v>
      </c>
      <c r="AE98" s="18">
        <f t="shared" si="35"/>
        <v>0</v>
      </c>
      <c r="AF98" s="12">
        <f>IF(S$4=0,0,IF(SUM(AF$7:AF97)=2,0,IF(AJ98=AF$6,IF(AJ98=AJ99,IF((AJ97-AJ98)&lt;=(AJ100-AJ99),2,0),IF(AJ98=AJ97,IF((AJ96-AJ97)&gt;(AJ99-AJ98),2,0),2)),0)))</f>
        <v>0</v>
      </c>
      <c r="AG98" s="12">
        <f>IF(C$4=0,0,IF(SUM(AG$7:AG97)=1,0,IF(AK98=AG$6,IF(AK98=AK99,IF((AK97-AK98)&lt;=(AK100-AK99),1,0),IF(AK98=AK97,IF((AK96-AK97)&gt;(AK99-AK98),1,0),1)),0)))</f>
        <v>0</v>
      </c>
      <c r="AH98" s="12">
        <f>IF(C$4=0,0,IF(SUM(AH$7:AH97)=2,0,IF(AL98=AH$6,IF(AL98=AL99,IF((AL97-AL98)&lt;=(AL100-AL99),2,0),IF(AL98=AL97,IF((AL96-AL97)&gt;(AL99-AL98),2,0),2)),0)))</f>
        <v>0</v>
      </c>
      <c r="AI98" s="12">
        <f>IF(S$4=0,0,IF(SUM(AI$7:AI97)=2,0,IF(AM98=AI$6,IF(AM98=AM99,IF((AM97-AM98)&lt;=(AM100-AM99),2,0),IF(AM98=AM97,IF((AM96-AM97)&gt;(AM99-AM98),2,0),2)),0)))</f>
        <v>0</v>
      </c>
      <c r="AJ98" s="12">
        <f t="shared" si="36"/>
        <v>1</v>
      </c>
      <c r="AK98" s="12">
        <f t="shared" si="37"/>
        <v>1</v>
      </c>
      <c r="AL98" s="12">
        <f t="shared" si="38"/>
        <v>1</v>
      </c>
      <c r="AM98" s="12">
        <f t="shared" si="39"/>
        <v>1</v>
      </c>
    </row>
    <row r="99" spans="1:39" ht="12" customHeight="1" x14ac:dyDescent="0.15">
      <c r="A99" s="5">
        <f t="shared" si="24"/>
        <v>0</v>
      </c>
      <c r="B99" s="5">
        <f t="shared" si="25"/>
        <v>0</v>
      </c>
      <c r="C99" s="14">
        <f t="shared" si="40"/>
        <v>-1</v>
      </c>
      <c r="F99" s="258">
        <f>VLOOKUP(C99,Blad1!$A:$I,9,0)</f>
        <v>146</v>
      </c>
      <c r="G99" s="65" t="str">
        <f t="shared" si="41"/>
        <v/>
      </c>
      <c r="H99" s="4" t="str">
        <f>IF(G99="I",$K99,IF(G99="II",$K99-SUM(H$8:H98),IF(G99="III",$K99-SUM(H$8:H98),IF(G99="IV",$K99-SUM(H$8:H98),IF(G99="V",1-SUM(H$8:H98)," ")))))</f>
        <v xml:space="preserve"> </v>
      </c>
      <c r="I99" s="66" t="str">
        <f t="shared" si="42"/>
        <v/>
      </c>
      <c r="J99" s="43" t="str">
        <f>IF(I99="A",$K99,IF(I99="B",$K99-SUM(J$8:J98),IF(I99="C",$K99-SUM(J$8:J98),IF(I99="D",$K99-SUM(J$8:J98),IF(I99="E",1-SUM(J$8:J98)," ")))))</f>
        <v xml:space="preserve"> </v>
      </c>
      <c r="K99" s="1">
        <f>IF(C$4=0,0,(SUM(D$8:D99)/C$4))</f>
        <v>0</v>
      </c>
      <c r="L99" s="9" t="str">
        <f t="shared" si="26"/>
        <v xml:space="preserve"> </v>
      </c>
      <c r="M99" s="2" t="str">
        <f>IF(U99=2,K99,IF(W99=2,K99-SUM(M$8:M98),IF(X99=2,K99-SUM(M$8:M98),IF(X98=2,1-SUM(M$8:M98)," "))))</f>
        <v xml:space="preserve"> </v>
      </c>
      <c r="N99" s="1" t="str">
        <f t="shared" si="27"/>
        <v xml:space="preserve"> </v>
      </c>
      <c r="P99" s="3" t="str">
        <f>IF(O99="Plus",$K99,IF(O99="Basis",$K99-SUM(P$8:P98),IF(O99="Breedte",$K99-SUM(P$8:P98),IF(O98="Breedte",1-SUM(P$8:P98)," "))))</f>
        <v xml:space="preserve"> </v>
      </c>
      <c r="Q99" s="57" t="str">
        <f t="shared" si="44"/>
        <v/>
      </c>
      <c r="R99" s="93">
        <f t="shared" si="43"/>
        <v>146</v>
      </c>
      <c r="S99" s="12">
        <f t="shared" si="28"/>
        <v>-1</v>
      </c>
      <c r="T99" s="18">
        <f t="shared" si="29"/>
        <v>0</v>
      </c>
      <c r="U99" s="12">
        <f>IF(C$4=0,0,IF(SUM(U$7:U98)=2,0,IF(Y99=U$6,IF(Y99=Y100,IF((Y98-Y99)&lt;=(Y101-Y100),2,0),IF(Y99=Y98,IF((Y97-Y98)&gt;(Y100-Y99),2,0),2)),0)))</f>
        <v>0</v>
      </c>
      <c r="V99" s="12">
        <f>IF(C$4=0,0,IF(SUM(V$7:V98)=1,0,IF(Z99=V$6,IF(Z99=Z100,IF((Z98-Z99)&lt;=(Z101-Z100),1,0),IF(Z99=Z98,IF((Z97-Z98)&gt;(Z100-Z99),1,0),1)),0)))</f>
        <v>0</v>
      </c>
      <c r="W99" s="12">
        <f>IF(C$4=0,0,IF(SUM(W$7:W98)=2,0,IF(AA99=W$6,IF(AA99=AA100,IF((AA98-AA99)&lt;=(AA101-AA100),2,0),IF(AA99=AA98,IF((AA97-AA98)&gt;(AA100-AA99),2,0),2)),0)))</f>
        <v>0</v>
      </c>
      <c r="X99" s="12">
        <f>IF(C$4=0,0,IF(SUM(X$7:X98)=2,0,IF(AB99=X$6,IF(AB99=AB100,IF((AB98-AB99)&lt;=(AB101-AB100),2,0),IF(AB99=AB98,IF((AB97-AB98)&gt;(AB100-AB99),2,0),2)),0)))</f>
        <v>0</v>
      </c>
      <c r="Y99" s="12">
        <f t="shared" si="30"/>
        <v>1</v>
      </c>
      <c r="Z99" s="12">
        <f t="shared" si="31"/>
        <v>1</v>
      </c>
      <c r="AA99" s="12">
        <f t="shared" si="32"/>
        <v>1</v>
      </c>
      <c r="AB99" s="12">
        <f t="shared" si="33"/>
        <v>1</v>
      </c>
      <c r="AD99" s="12">
        <f t="shared" si="34"/>
        <v>-1</v>
      </c>
      <c r="AE99" s="18">
        <f t="shared" si="35"/>
        <v>0</v>
      </c>
      <c r="AF99" s="12">
        <f>IF(S$4=0,0,IF(SUM(AF$7:AF98)=2,0,IF(AJ99=AF$6,IF(AJ99=AJ100,IF((AJ98-AJ99)&lt;=(AJ101-AJ100),2,0),IF(AJ99=AJ98,IF((AJ97-AJ98)&gt;(AJ100-AJ99),2,0),2)),0)))</f>
        <v>0</v>
      </c>
      <c r="AG99" s="12">
        <f>IF(C$4=0,0,IF(SUM(AG$7:AG98)=1,0,IF(AK99=AG$6,IF(AK99=AK100,IF((AK98-AK99)&lt;=(AK101-AK100),1,0),IF(AK99=AK98,IF((AK97-AK98)&gt;(AK100-AK99),1,0),1)),0)))</f>
        <v>0</v>
      </c>
      <c r="AH99" s="12">
        <f>IF(C$4=0,0,IF(SUM(AH$7:AH98)=2,0,IF(AL99=AH$6,IF(AL99=AL100,IF((AL98-AL99)&lt;=(AL101-AL100),2,0),IF(AL99=AL98,IF((AL97-AL98)&gt;(AL100-AL99),2,0),2)),0)))</f>
        <v>0</v>
      </c>
      <c r="AI99" s="12">
        <f>IF(S$4=0,0,IF(SUM(AI$7:AI98)=2,0,IF(AM99=AI$6,IF(AM99=AM100,IF((AM98-AM99)&lt;=(AM101-AM100),2,0),IF(AM99=AM98,IF((AM97-AM98)&gt;(AM100-AM99),2,0),2)),0)))</f>
        <v>0</v>
      </c>
      <c r="AJ99" s="12">
        <f t="shared" si="36"/>
        <v>1</v>
      </c>
      <c r="AK99" s="12">
        <f t="shared" si="37"/>
        <v>1</v>
      </c>
      <c r="AL99" s="12">
        <f t="shared" si="38"/>
        <v>1</v>
      </c>
      <c r="AM99" s="12">
        <f t="shared" si="39"/>
        <v>1</v>
      </c>
    </row>
    <row r="100" spans="1:39" ht="12" customHeight="1" x14ac:dyDescent="0.15">
      <c r="A100" s="5">
        <f t="shared" si="24"/>
        <v>0</v>
      </c>
      <c r="B100" s="5">
        <f t="shared" si="25"/>
        <v>0</v>
      </c>
      <c r="C100" s="14">
        <f t="shared" si="40"/>
        <v>-2</v>
      </c>
      <c r="F100" s="258">
        <f>VLOOKUP(C100,Blad1!$A:$I,9,0)</f>
        <v>145</v>
      </c>
      <c r="G100" s="65" t="str">
        <f t="shared" si="41"/>
        <v/>
      </c>
      <c r="H100" s="4" t="str">
        <f>IF(G100="I",$K100,IF(G100="II",$K100-SUM(H$8:H99),IF(G100="III",$K100-SUM(H$8:H99),IF(G100="IV",$K100-SUM(H$8:H99),IF(G100="V",1-SUM(H$8:H99)," ")))))</f>
        <v xml:space="preserve"> </v>
      </c>
      <c r="I100" s="66" t="str">
        <f t="shared" si="42"/>
        <v/>
      </c>
      <c r="J100" s="43" t="str">
        <f>IF(I100="A",$K100,IF(I100="B",$K100-SUM(J$8:J99),IF(I100="C",$K100-SUM(J$8:J99),IF(I100="D",$K100-SUM(J$8:J99),IF(I100="E",1-SUM(J$8:J99)," ")))))</f>
        <v xml:space="preserve"> </v>
      </c>
      <c r="K100" s="1">
        <f>IF(C$4=0,0,(SUM(D$8:D100)/C$4))</f>
        <v>0</v>
      </c>
      <c r="L100" s="9" t="str">
        <f t="shared" si="26"/>
        <v xml:space="preserve"> </v>
      </c>
      <c r="M100" s="2" t="str">
        <f>IF(U100=2,K100,IF(W100=2,K100-SUM(M$8:M99),IF(X100=2,K100-SUM(M$8:M99),IF(X99=2,1-SUM(M$8:M99)," "))))</f>
        <v xml:space="preserve"> </v>
      </c>
      <c r="N100" s="1" t="str">
        <f t="shared" si="27"/>
        <v xml:space="preserve"> </v>
      </c>
      <c r="P100" s="3" t="str">
        <f>IF(O100="Plus",$K100,IF(O100="Basis",$K100-SUM(P$8:P99),IF(O100="Breedte",$K100-SUM(P$8:P99),IF(O99="Breedte",1-SUM(P$8:P99)," "))))</f>
        <v xml:space="preserve"> </v>
      </c>
      <c r="Q100" s="57" t="str">
        <f t="shared" si="44"/>
        <v/>
      </c>
      <c r="R100" s="93">
        <f t="shared" si="43"/>
        <v>145</v>
      </c>
      <c r="S100" s="12">
        <f t="shared" si="28"/>
        <v>-2</v>
      </c>
      <c r="T100" s="18">
        <f t="shared" si="29"/>
        <v>0</v>
      </c>
      <c r="U100" s="12">
        <f>IF(C$4=0,0,IF(SUM(U$7:U99)=2,0,IF(Y100=U$6,IF(Y100=Y101,IF((Y99-Y100)&lt;=(Y102-Y101),2,0),IF(Y100=Y99,IF((Y98-Y99)&gt;(Y101-Y100),2,0),2)),0)))</f>
        <v>0</v>
      </c>
      <c r="V100" s="12">
        <f>IF(C$4=0,0,IF(SUM(V$7:V99)=1,0,IF(Z100=V$6,IF(Z100=Z101,IF((Z99-Z100)&lt;=(Z102-Z101),1,0),IF(Z100=Z99,IF((Z98-Z99)&gt;(Z101-Z100),1,0),1)),0)))</f>
        <v>0</v>
      </c>
      <c r="W100" s="12">
        <f>IF(C$4=0,0,IF(SUM(W$7:W99)=2,0,IF(AA100=W$6,IF(AA100=AA101,IF((AA99-AA100)&lt;=(AA102-AA101),2,0),IF(AA100=AA99,IF((AA98-AA99)&gt;(AA101-AA100),2,0),2)),0)))</f>
        <v>0</v>
      </c>
      <c r="X100" s="12">
        <f>IF(C$4=0,0,IF(SUM(X$7:X99)=2,0,IF(AB100=X$6,IF(AB100=AB101,IF((AB99-AB100)&lt;=(AB102-AB101),2,0),IF(AB100=AB99,IF((AB98-AB99)&gt;(AB101-AB100),2,0),2)),0)))</f>
        <v>0</v>
      </c>
      <c r="Y100" s="12">
        <f t="shared" si="30"/>
        <v>1</v>
      </c>
      <c r="Z100" s="12">
        <f t="shared" si="31"/>
        <v>1</v>
      </c>
      <c r="AA100" s="12">
        <f t="shared" si="32"/>
        <v>1</v>
      </c>
      <c r="AB100" s="12">
        <f t="shared" si="33"/>
        <v>1</v>
      </c>
      <c r="AD100" s="12">
        <f t="shared" si="34"/>
        <v>-2</v>
      </c>
      <c r="AE100" s="18">
        <f t="shared" si="35"/>
        <v>0</v>
      </c>
      <c r="AF100" s="12">
        <f>IF(S$4=0,0,IF(SUM(AF$7:AF99)=2,0,IF(AJ100=AF$6,IF(AJ100=AJ101,IF((AJ99-AJ100)&lt;=(AJ102-AJ101),2,0),IF(AJ100=AJ99,IF((AJ98-AJ99)&gt;(AJ101-AJ100),2,0),2)),0)))</f>
        <v>0</v>
      </c>
      <c r="AG100" s="12">
        <f>IF(C$4=0,0,IF(SUM(AG$7:AG99)=1,0,IF(AK100=AG$6,IF(AK100=AK101,IF((AK99-AK100)&lt;=(AK102-AK101),1,0),IF(AK100=AK99,IF((AK98-AK99)&gt;(AK101-AK100),1,0),1)),0)))</f>
        <v>0</v>
      </c>
      <c r="AH100" s="12">
        <f>IF(C$4=0,0,IF(SUM(AH$7:AH99)=2,0,IF(AL100=AH$6,IF(AL100=AL101,IF((AL99-AL100)&lt;=(AL102-AL101),2,0),IF(AL100=AL99,IF((AL98-AL99)&gt;(AL101-AL100),2,0),2)),0)))</f>
        <v>0</v>
      </c>
      <c r="AI100" s="12">
        <f>IF(S$4=0,0,IF(SUM(AI$7:AI99)=2,0,IF(AM100=AI$6,IF(AM100=AM101,IF((AM99-AM100)&lt;=(AM102-AM101),2,0),IF(AM100=AM99,IF((AM98-AM99)&gt;(AM101-AM100),2,0),2)),0)))</f>
        <v>0</v>
      </c>
      <c r="AJ100" s="12">
        <f t="shared" si="36"/>
        <v>1</v>
      </c>
      <c r="AK100" s="12">
        <f t="shared" si="37"/>
        <v>1</v>
      </c>
      <c r="AL100" s="12">
        <f t="shared" si="38"/>
        <v>1</v>
      </c>
      <c r="AM100" s="12">
        <f t="shared" si="39"/>
        <v>1</v>
      </c>
    </row>
    <row r="101" spans="1:39" ht="12" customHeight="1" x14ac:dyDescent="0.15">
      <c r="A101" s="5">
        <f t="shared" si="24"/>
        <v>0</v>
      </c>
      <c r="B101" s="5">
        <f t="shared" si="25"/>
        <v>0</v>
      </c>
      <c r="C101" s="14">
        <f t="shared" si="40"/>
        <v>-3</v>
      </c>
      <c r="F101" s="258">
        <f>VLOOKUP(C101,Blad1!$A:$I,9,0)</f>
        <v>144</v>
      </c>
      <c r="G101" s="65" t="str">
        <f t="shared" si="41"/>
        <v/>
      </c>
      <c r="H101" s="4" t="str">
        <f>IF(G101="I",$K101,IF(G101="II",$K101-SUM(H$8:H100),IF(G101="III",$K101-SUM(H$8:H100),IF(G101="IV",$K101-SUM(H$8:H100),IF(G101="V",1-SUM(H$8:H100)," ")))))</f>
        <v xml:space="preserve"> </v>
      </c>
      <c r="I101" s="66" t="str">
        <f t="shared" si="42"/>
        <v/>
      </c>
      <c r="J101" s="43" t="str">
        <f>IF(I101="A",$K101,IF(I101="B",$K101-SUM(J$8:J100),IF(I101="C",$K101-SUM(J$8:J100),IF(I101="D",$K101-SUM(J$8:J100),IF(I101="E",1-SUM(J$8:J100)," ")))))</f>
        <v xml:space="preserve"> </v>
      </c>
      <c r="K101" s="1">
        <f>IF(C$4=0,0,(SUM(D$8:D101)/C$4))</f>
        <v>0</v>
      </c>
      <c r="L101" s="9" t="str">
        <f t="shared" si="26"/>
        <v xml:space="preserve"> </v>
      </c>
      <c r="M101" s="2" t="str">
        <f>IF(U101=2,K101,IF(W101=2,K101-SUM(M$8:M100),IF(X101=2,K101-SUM(M$8:M100),IF(X100=2,1-SUM(M$8:M100)," "))))</f>
        <v xml:space="preserve"> </v>
      </c>
      <c r="N101" s="1" t="str">
        <f t="shared" si="27"/>
        <v xml:space="preserve"> </v>
      </c>
      <c r="P101" s="3" t="str">
        <f>IF(O101="Plus",$K101,IF(O101="Basis",$K101-SUM(P$8:P100),IF(O101="Breedte",$K101-SUM(P$8:P100),IF(O100="Breedte",1-SUM(P$8:P100)," "))))</f>
        <v xml:space="preserve"> </v>
      </c>
      <c r="Q101" s="57" t="str">
        <f t="shared" si="44"/>
        <v/>
      </c>
      <c r="R101" s="93">
        <f t="shared" si="43"/>
        <v>144</v>
      </c>
      <c r="S101" s="12">
        <f t="shared" si="28"/>
        <v>-3</v>
      </c>
      <c r="T101" s="18">
        <f t="shared" si="29"/>
        <v>0</v>
      </c>
      <c r="U101" s="12">
        <f>IF(C$4=0,0,IF(SUM(U$7:U100)=2,0,IF(Y101=U$6,IF(Y101=Y102,IF((Y100-Y101)&lt;=(Y103-Y102),2,0),IF(Y101=Y100,IF((Y99-Y100)&gt;(Y102-Y101),2,0),2)),0)))</f>
        <v>0</v>
      </c>
      <c r="V101" s="12">
        <f>IF(C$4=0,0,IF(SUM(V$7:V100)=1,0,IF(Z101=V$6,IF(Z101=Z102,IF((Z100-Z101)&lt;=(Z103-Z102),1,0),IF(Z101=Z100,IF((Z99-Z100)&gt;(Z102-Z101),1,0),1)),0)))</f>
        <v>0</v>
      </c>
      <c r="W101" s="12">
        <f>IF(C$4=0,0,IF(SUM(W$7:W100)=2,0,IF(AA101=W$6,IF(AA101=AA102,IF((AA100-AA101)&lt;=(AA103-AA102),2,0),IF(AA101=AA100,IF((AA99-AA100)&gt;(AA102-AA101),2,0),2)),0)))</f>
        <v>0</v>
      </c>
      <c r="X101" s="12">
        <f>IF(C$4=0,0,IF(SUM(X$7:X100)=2,0,IF(AB101=X$6,IF(AB101=AB102,IF((AB100-AB101)&lt;=(AB103-AB102),2,0),IF(AB101=AB100,IF((AB99-AB100)&gt;(AB102-AB101),2,0),2)),0)))</f>
        <v>0</v>
      </c>
      <c r="Y101" s="12">
        <f t="shared" si="30"/>
        <v>1</v>
      </c>
      <c r="Z101" s="12">
        <f t="shared" si="31"/>
        <v>1</v>
      </c>
      <c r="AA101" s="12">
        <f t="shared" si="32"/>
        <v>1</v>
      </c>
      <c r="AB101" s="12">
        <f t="shared" si="33"/>
        <v>1</v>
      </c>
      <c r="AD101" s="12">
        <f t="shared" si="34"/>
        <v>-3</v>
      </c>
      <c r="AE101" s="18">
        <f t="shared" si="35"/>
        <v>0</v>
      </c>
      <c r="AF101" s="12">
        <f>IF(S$4=0,0,IF(SUM(AF$7:AF100)=2,0,IF(AJ101=AF$6,IF(AJ101=AJ102,IF((AJ100-AJ101)&lt;=(AJ103-AJ102),2,0),IF(AJ101=AJ100,IF((AJ99-AJ100)&gt;(AJ102-AJ101),2,0),2)),0)))</f>
        <v>0</v>
      </c>
      <c r="AG101" s="12">
        <f>IF(C$4=0,0,IF(SUM(AG$7:AG100)=1,0,IF(AK101=AG$6,IF(AK101=AK102,IF((AK100-AK101)&lt;=(AK103-AK102),1,0),IF(AK101=AK100,IF((AK99-AK100)&gt;(AK102-AK101),1,0),1)),0)))</f>
        <v>0</v>
      </c>
      <c r="AH101" s="12">
        <f>IF(C$4=0,0,IF(SUM(AH$7:AH100)=2,0,IF(AL101=AH$6,IF(AL101=AL102,IF((AL100-AL101)&lt;=(AL103-AL102),2,0),IF(AL101=AL100,IF((AL99-AL100)&gt;(AL102-AL101),2,0),2)),0)))</f>
        <v>0</v>
      </c>
      <c r="AI101" s="12">
        <f>IF(S$4=0,0,IF(SUM(AI$7:AI100)=2,0,IF(AM101=AI$6,IF(AM101=AM102,IF((AM100-AM101)&lt;=(AM103-AM102),2,0),IF(AM101=AM100,IF((AM99-AM100)&gt;(AM102-AM101),2,0),2)),0)))</f>
        <v>0</v>
      </c>
      <c r="AJ101" s="12">
        <f t="shared" si="36"/>
        <v>1</v>
      </c>
      <c r="AK101" s="12">
        <f t="shared" si="37"/>
        <v>1</v>
      </c>
      <c r="AL101" s="12">
        <f t="shared" si="38"/>
        <v>1</v>
      </c>
      <c r="AM101" s="12">
        <f t="shared" si="39"/>
        <v>1</v>
      </c>
    </row>
    <row r="102" spans="1:39" ht="12" customHeight="1" x14ac:dyDescent="0.15">
      <c r="A102" s="5">
        <f t="shared" si="24"/>
        <v>0</v>
      </c>
      <c r="B102" s="5">
        <f t="shared" si="25"/>
        <v>0</v>
      </c>
      <c r="C102" s="14">
        <f t="shared" si="40"/>
        <v>-4</v>
      </c>
      <c r="F102" s="258">
        <f>VLOOKUP(C102,Blad1!$A:$I,9,0)</f>
        <v>143</v>
      </c>
      <c r="G102" s="65" t="str">
        <f t="shared" si="41"/>
        <v/>
      </c>
      <c r="H102" s="4" t="str">
        <f>IF(G102="I",$K102,IF(G102="II",$K102-SUM(H$8:H101),IF(G102="III",$K102-SUM(H$8:H101),IF(G102="IV",$K102-SUM(H$8:H101),IF(G102="V",1-SUM(H$8:H101)," ")))))</f>
        <v xml:space="preserve"> </v>
      </c>
      <c r="I102" s="66" t="str">
        <f t="shared" si="42"/>
        <v/>
      </c>
      <c r="J102" s="43" t="str">
        <f>IF(I102="A",$K102,IF(I102="B",$K102-SUM(J$8:J101),IF(I102="C",$K102-SUM(J$8:J101),IF(I102="D",$K102-SUM(J$8:J101),IF(I102="E",1-SUM(J$8:J101)," ")))))</f>
        <v xml:space="preserve"> </v>
      </c>
      <c r="K102" s="1">
        <f>IF(C$4=0,0,(SUM(D$8:D102)/C$4))</f>
        <v>0</v>
      </c>
      <c r="L102" s="9" t="str">
        <f t="shared" si="26"/>
        <v xml:space="preserve"> </v>
      </c>
      <c r="M102" s="2" t="str">
        <f>IF(U102=2,K102,IF(W102=2,K102-SUM(M$8:M101),IF(X102=2,K102-SUM(M$8:M101),IF(X101=2,1-SUM(M$8:M101)," "))))</f>
        <v xml:space="preserve"> </v>
      </c>
      <c r="N102" s="1" t="str">
        <f t="shared" si="27"/>
        <v xml:space="preserve"> </v>
      </c>
      <c r="P102" s="3" t="str">
        <f>IF(O102="Plus",$K102,IF(O102="Basis",$K102-SUM(P$8:P101),IF(O102="Breedte",$K102-SUM(P$8:P101),IF(O101="Breedte",1-SUM(P$8:P101)," "))))</f>
        <v xml:space="preserve"> </v>
      </c>
      <c r="Q102" s="57" t="str">
        <f t="shared" si="44"/>
        <v/>
      </c>
      <c r="R102" s="93">
        <f t="shared" si="43"/>
        <v>143</v>
      </c>
      <c r="S102" s="12">
        <f t="shared" si="28"/>
        <v>-4</v>
      </c>
      <c r="T102" s="18">
        <f t="shared" si="29"/>
        <v>0</v>
      </c>
      <c r="U102" s="12">
        <f>IF(C$4=0,0,IF(SUM(U$7:U101)=2,0,IF(Y102=U$6,IF(Y102=Y103,IF((Y101-Y102)&lt;=(Y104-Y103),2,0),IF(Y102=Y101,IF((Y100-Y101)&gt;(Y103-Y102),2,0),2)),0)))</f>
        <v>0</v>
      </c>
      <c r="V102" s="12">
        <f>IF(C$4=0,0,IF(SUM(V$7:V101)=1,0,IF(Z102=V$6,IF(Z102=Z103,IF((Z101-Z102)&lt;=(Z104-Z103),1,0),IF(Z102=Z101,IF((Z100-Z101)&gt;(Z103-Z102),1,0),1)),0)))</f>
        <v>0</v>
      </c>
      <c r="W102" s="12">
        <f>IF(C$4=0,0,IF(SUM(W$7:W101)=2,0,IF(AA102=W$6,IF(AA102=AA103,IF((AA101-AA102)&lt;=(AA104-AA103),2,0),IF(AA102=AA101,IF((AA100-AA101)&gt;(AA103-AA102),2,0),2)),0)))</f>
        <v>0</v>
      </c>
      <c r="X102" s="12">
        <f>IF(C$4=0,0,IF(SUM(X$7:X101)=2,0,IF(AB102=X$6,IF(AB102=AB103,IF((AB101-AB102)&lt;=(AB104-AB103),2,0),IF(AB102=AB101,IF((AB100-AB101)&gt;(AB103-AB102),2,0),2)),0)))</f>
        <v>0</v>
      </c>
      <c r="Y102" s="12">
        <f t="shared" si="30"/>
        <v>1</v>
      </c>
      <c r="Z102" s="12">
        <f t="shared" si="31"/>
        <v>1</v>
      </c>
      <c r="AA102" s="12">
        <f t="shared" si="32"/>
        <v>1</v>
      </c>
      <c r="AB102" s="12">
        <f t="shared" si="33"/>
        <v>1</v>
      </c>
      <c r="AD102" s="12">
        <f t="shared" si="34"/>
        <v>-4</v>
      </c>
      <c r="AE102" s="18">
        <f t="shared" si="35"/>
        <v>0</v>
      </c>
      <c r="AF102" s="12">
        <f>IF(S$4=0,0,IF(SUM(AF$7:AF101)=2,0,IF(AJ102=AF$6,IF(AJ102=AJ103,IF((AJ101-AJ102)&lt;=(AJ104-AJ103),2,0),IF(AJ102=AJ101,IF((AJ100-AJ101)&gt;(AJ103-AJ102),2,0),2)),0)))</f>
        <v>0</v>
      </c>
      <c r="AG102" s="12">
        <f>IF(C$4=0,0,IF(SUM(AG$7:AG101)=1,0,IF(AK102=AG$6,IF(AK102=AK103,IF((AK101-AK102)&lt;=(AK104-AK103),1,0),IF(AK102=AK101,IF((AK100-AK101)&gt;(AK103-AK102),1,0),1)),0)))</f>
        <v>0</v>
      </c>
      <c r="AH102" s="12">
        <f>IF(C$4=0,0,IF(SUM(AH$7:AH101)=2,0,IF(AL102=AH$6,IF(AL102=AL103,IF((AL101-AL102)&lt;=(AL104-AL103),2,0),IF(AL102=AL101,IF((AL100-AL101)&gt;(AL103-AL102),2,0),2)),0)))</f>
        <v>0</v>
      </c>
      <c r="AI102" s="12">
        <f>IF(S$4=0,0,IF(SUM(AI$7:AI101)=2,0,IF(AM102=AI$6,IF(AM102=AM103,IF((AM101-AM102)&lt;=(AM104-AM103),2,0),IF(AM102=AM101,IF((AM100-AM101)&gt;(AM103-AM102),2,0),2)),0)))</f>
        <v>0</v>
      </c>
      <c r="AJ102" s="12">
        <f t="shared" si="36"/>
        <v>1</v>
      </c>
      <c r="AK102" s="12">
        <f t="shared" si="37"/>
        <v>1</v>
      </c>
      <c r="AL102" s="12">
        <f t="shared" si="38"/>
        <v>1</v>
      </c>
      <c r="AM102" s="12">
        <f t="shared" si="39"/>
        <v>1</v>
      </c>
    </row>
    <row r="103" spans="1:39" ht="12" customHeight="1" x14ac:dyDescent="0.15">
      <c r="A103" s="5">
        <f t="shared" si="24"/>
        <v>0</v>
      </c>
      <c r="B103" s="5">
        <f t="shared" si="25"/>
        <v>0</v>
      </c>
      <c r="C103" s="14">
        <f t="shared" si="40"/>
        <v>-5</v>
      </c>
      <c r="F103" s="258">
        <f>VLOOKUP(C103,Blad1!$A:$I,9,0)</f>
        <v>142</v>
      </c>
      <c r="G103" s="65" t="str">
        <f t="shared" si="41"/>
        <v/>
      </c>
      <c r="H103" s="4" t="str">
        <f>IF(G103="I",$K103,IF(G103="II",$K103-SUM(H$8:H102),IF(G103="III",$K103-SUM(H$8:H102),IF(G103="IV",$K103-SUM(H$8:H102),IF(G103="V",1-SUM(H$8:H102)," ")))))</f>
        <v xml:space="preserve"> </v>
      </c>
      <c r="I103" s="66" t="str">
        <f t="shared" si="42"/>
        <v/>
      </c>
      <c r="J103" s="43" t="str">
        <f>IF(I103="A",$K103,IF(I103="B",$K103-SUM(J$8:J102),IF(I103="C",$K103-SUM(J$8:J102),IF(I103="D",$K103-SUM(J$8:J102),IF(I103="E",1-SUM(J$8:J102)," ")))))</f>
        <v xml:space="preserve"> </v>
      </c>
      <c r="K103" s="1">
        <f>IF(C$4=0,0,(SUM(D$8:D103)/C$4))</f>
        <v>0</v>
      </c>
      <c r="L103" s="9" t="str">
        <f t="shared" si="26"/>
        <v xml:space="preserve"> </v>
      </c>
      <c r="M103" s="2" t="str">
        <f>IF(U103=2,K103,IF(W103=2,K103-SUM(M$8:M102),IF(X103=2,K103-SUM(M$8:M102),IF(X102=2,1-SUM(M$8:M102)," "))))</f>
        <v xml:space="preserve"> </v>
      </c>
      <c r="N103" s="1" t="str">
        <f t="shared" si="27"/>
        <v xml:space="preserve"> </v>
      </c>
      <c r="P103" s="3" t="str">
        <f>IF(O103="Plus",$K103,IF(O103="Basis",$K103-SUM(P$8:P102),IF(O103="Breedte",$K103-SUM(P$8:P102),IF(O102="Breedte",1-SUM(P$8:P102)," "))))</f>
        <v xml:space="preserve"> </v>
      </c>
      <c r="Q103" s="57" t="str">
        <f t="shared" si="44"/>
        <v/>
      </c>
      <c r="R103" s="93">
        <f t="shared" si="43"/>
        <v>142</v>
      </c>
      <c r="S103" s="12">
        <f t="shared" si="28"/>
        <v>-5</v>
      </c>
      <c r="T103" s="18">
        <f t="shared" si="29"/>
        <v>0</v>
      </c>
      <c r="U103" s="12">
        <f>IF(C$4=0,0,IF(SUM(U$7:U102)=2,0,IF(Y103=U$6,IF(Y103=Y104,IF((Y102-Y103)&lt;=(Y105-Y104),2,0),IF(Y103=Y102,IF((Y101-Y102)&gt;(Y104-Y103),2,0),2)),0)))</f>
        <v>0</v>
      </c>
      <c r="V103" s="12">
        <f>IF(C$4=0,0,IF(SUM(V$7:V102)=1,0,IF(Z103=V$6,IF(Z103=Z104,IF((Z102-Z103)&lt;=(Z105-Z104),1,0),IF(Z103=Z102,IF((Z101-Z102)&gt;(Z104-Z103),1,0),1)),0)))</f>
        <v>0</v>
      </c>
      <c r="W103" s="12">
        <f>IF(C$4=0,0,IF(SUM(W$7:W102)=2,0,IF(AA103=W$6,IF(AA103=AA104,IF((AA102-AA103)&lt;=(AA105-AA104),2,0),IF(AA103=AA102,IF((AA101-AA102)&gt;(AA104-AA103),2,0),2)),0)))</f>
        <v>0</v>
      </c>
      <c r="X103" s="12">
        <f>IF(C$4=0,0,IF(SUM(X$7:X102)=2,0,IF(AB103=X$6,IF(AB103=AB104,IF((AB102-AB103)&lt;=(AB105-AB104),2,0),IF(AB103=AB102,IF((AB101-AB102)&gt;(AB104-AB103),2,0),2)),0)))</f>
        <v>0</v>
      </c>
      <c r="Y103" s="12">
        <f t="shared" si="30"/>
        <v>1</v>
      </c>
      <c r="Z103" s="12">
        <f t="shared" si="31"/>
        <v>1</v>
      </c>
      <c r="AA103" s="12">
        <f t="shared" si="32"/>
        <v>1</v>
      </c>
      <c r="AB103" s="12">
        <f t="shared" si="33"/>
        <v>1</v>
      </c>
      <c r="AD103" s="12">
        <f t="shared" si="34"/>
        <v>-5</v>
      </c>
      <c r="AE103" s="18">
        <f t="shared" si="35"/>
        <v>0</v>
      </c>
      <c r="AF103" s="12">
        <f>IF(S$4=0,0,IF(SUM(AF$7:AF102)=2,0,IF(AJ103=AF$6,IF(AJ103=AJ104,IF((AJ102-AJ103)&lt;=(AJ105-AJ104),2,0),IF(AJ103=AJ102,IF((AJ101-AJ102)&gt;(AJ104-AJ103),2,0),2)),0)))</f>
        <v>0</v>
      </c>
      <c r="AG103" s="12">
        <f>IF(C$4=0,0,IF(SUM(AG$7:AG102)=1,0,IF(AK103=AG$6,IF(AK103=AK104,IF((AK102-AK103)&lt;=(AK105-AK104),1,0),IF(AK103=AK102,IF((AK101-AK102)&gt;(AK104-AK103),1,0),1)),0)))</f>
        <v>0</v>
      </c>
      <c r="AH103" s="12">
        <f>IF(C$4=0,0,IF(SUM(AH$7:AH102)=2,0,IF(AL103=AH$6,IF(AL103=AL104,IF((AL102-AL103)&lt;=(AL105-AL104),2,0),IF(AL103=AL102,IF((AL101-AL102)&gt;(AL104-AL103),2,0),2)),0)))</f>
        <v>0</v>
      </c>
      <c r="AI103" s="12">
        <f>IF(S$4=0,0,IF(SUM(AI$7:AI102)=2,0,IF(AM103=AI$6,IF(AM103=AM104,IF((AM102-AM103)&lt;=(AM105-AM104),2,0),IF(AM103=AM102,IF((AM101-AM102)&gt;(AM104-AM103),2,0),2)),0)))</f>
        <v>0</v>
      </c>
      <c r="AJ103" s="12">
        <f t="shared" si="36"/>
        <v>1</v>
      </c>
      <c r="AK103" s="12">
        <f t="shared" si="37"/>
        <v>1</v>
      </c>
      <c r="AL103" s="12">
        <f t="shared" si="38"/>
        <v>1</v>
      </c>
      <c r="AM103" s="12">
        <f t="shared" si="39"/>
        <v>1</v>
      </c>
    </row>
    <row r="104" spans="1:39" ht="12" customHeight="1" x14ac:dyDescent="0.15">
      <c r="A104" s="5">
        <f t="shared" si="24"/>
        <v>0</v>
      </c>
      <c r="B104" s="5">
        <f t="shared" si="25"/>
        <v>0</v>
      </c>
      <c r="C104" s="14">
        <f t="shared" si="40"/>
        <v>-6</v>
      </c>
      <c r="F104" s="258">
        <f>VLOOKUP(C104,Blad1!$A:$I,9,0)</f>
        <v>141</v>
      </c>
      <c r="G104" s="65" t="str">
        <f t="shared" si="41"/>
        <v/>
      </c>
      <c r="H104" s="4" t="str">
        <f>IF(G104="I",$K104,IF(G104="II",$K104-SUM(H$8:H103),IF(G104="III",$K104-SUM(H$8:H103),IF(G104="IV",$K104-SUM(H$8:H103),IF(G104="V",1-SUM(H$8:H103)," ")))))</f>
        <v xml:space="preserve"> </v>
      </c>
      <c r="I104" s="66" t="str">
        <f t="shared" si="42"/>
        <v/>
      </c>
      <c r="J104" s="43" t="str">
        <f>IF(I104="A",$K104,IF(I104="B",$K104-SUM(J$8:J103),IF(I104="C",$K104-SUM(J$8:J103),IF(I104="D",$K104-SUM(J$8:J103),IF(I104="E",1-SUM(J$8:J103)," ")))))</f>
        <v xml:space="preserve"> </v>
      </c>
      <c r="K104" s="1">
        <f>IF(C$4=0,0,(SUM(D$8:D104)/C$4))</f>
        <v>0</v>
      </c>
      <c r="L104" s="9" t="str">
        <f t="shared" si="26"/>
        <v xml:space="preserve"> </v>
      </c>
      <c r="M104" s="2" t="str">
        <f>IF(U104=2,K104,IF(W104=2,K104-SUM(M$8:M103),IF(X104=2,K104-SUM(M$8:M103),IF(X103=2,1-SUM(M$8:M103)," "))))</f>
        <v xml:space="preserve"> </v>
      </c>
      <c r="N104" s="1" t="str">
        <f t="shared" si="27"/>
        <v xml:space="preserve"> </v>
      </c>
      <c r="P104" s="3" t="str">
        <f>IF(O104="Plus",$K104,IF(O104="Basis",$K104-SUM(P$8:P103),IF(O104="Breedte",$K104-SUM(P$8:P103),IF(O103="Breedte",1-SUM(P$8:P103)," "))))</f>
        <v xml:space="preserve"> </v>
      </c>
      <c r="Q104" s="57" t="str">
        <f t="shared" si="44"/>
        <v/>
      </c>
      <c r="R104" s="93">
        <f t="shared" si="43"/>
        <v>141</v>
      </c>
      <c r="S104" s="12">
        <f t="shared" si="28"/>
        <v>-6</v>
      </c>
      <c r="T104" s="18">
        <f t="shared" si="29"/>
        <v>0</v>
      </c>
      <c r="U104" s="12">
        <f>IF(C$4=0,0,IF(SUM(U$7:U103)=2,0,IF(Y104=U$6,IF(Y104=Y105,IF((Y103-Y104)&lt;=(Y106-Y105),2,0),IF(Y104=Y103,IF((Y102-Y103)&gt;(Y105-Y104),2,0),2)),0)))</f>
        <v>0</v>
      </c>
      <c r="V104" s="12">
        <f>IF(C$4=0,0,IF(SUM(V$7:V103)=1,0,IF(Z104=V$6,IF(Z104=Z105,IF((Z103-Z104)&lt;=(Z106-Z105),1,0),IF(Z104=Z103,IF((Z102-Z103)&gt;(Z105-Z104),1,0),1)),0)))</f>
        <v>0</v>
      </c>
      <c r="W104" s="12">
        <f>IF(C$4=0,0,IF(SUM(W$7:W103)=2,0,IF(AA104=W$6,IF(AA104=AA105,IF((AA103-AA104)&lt;=(AA106-AA105),2,0),IF(AA104=AA103,IF((AA102-AA103)&gt;(AA105-AA104),2,0),2)),0)))</f>
        <v>0</v>
      </c>
      <c r="X104" s="12">
        <f>IF(C$4=0,0,IF(SUM(X$7:X103)=2,0,IF(AB104=X$6,IF(AB104=AB105,IF((AB103-AB104)&lt;=(AB106-AB105),2,0),IF(AB104=AB103,IF((AB102-AB103)&gt;(AB105-AB104),2,0),2)),0)))</f>
        <v>0</v>
      </c>
      <c r="Y104" s="12">
        <f t="shared" si="30"/>
        <v>1</v>
      </c>
      <c r="Z104" s="12">
        <f t="shared" si="31"/>
        <v>1</v>
      </c>
      <c r="AA104" s="12">
        <f t="shared" si="32"/>
        <v>1</v>
      </c>
      <c r="AB104" s="12">
        <f t="shared" si="33"/>
        <v>1</v>
      </c>
      <c r="AD104" s="12">
        <f t="shared" si="34"/>
        <v>-6</v>
      </c>
      <c r="AE104" s="18">
        <f t="shared" si="35"/>
        <v>0</v>
      </c>
      <c r="AF104" s="12">
        <f>IF(S$4=0,0,IF(SUM(AF$7:AF103)=2,0,IF(AJ104=AF$6,IF(AJ104=AJ105,IF((AJ103-AJ104)&lt;=(AJ106-AJ105),2,0),IF(AJ104=AJ103,IF((AJ102-AJ103)&gt;(AJ105-AJ104),2,0),2)),0)))</f>
        <v>0</v>
      </c>
      <c r="AG104" s="12">
        <f>IF(C$4=0,0,IF(SUM(AG$7:AG103)=1,0,IF(AK104=AG$6,IF(AK104=AK105,IF((AK103-AK104)&lt;=(AK106-AK105),1,0),IF(AK104=AK103,IF((AK102-AK103)&gt;(AK105-AK104),1,0),1)),0)))</f>
        <v>0</v>
      </c>
      <c r="AH104" s="12">
        <f>IF(C$4=0,0,IF(SUM(AH$7:AH103)=2,0,IF(AL104=AH$6,IF(AL104=AL105,IF((AL103-AL104)&lt;=(AL106-AL105),2,0),IF(AL104=AL103,IF((AL102-AL103)&gt;(AL105-AL104),2,0),2)),0)))</f>
        <v>0</v>
      </c>
      <c r="AI104" s="12">
        <f>IF(S$4=0,0,IF(SUM(AI$7:AI103)=2,0,IF(AM104=AI$6,IF(AM104=AM105,IF((AM103-AM104)&lt;=(AM106-AM105),2,0),IF(AM104=AM103,IF((AM102-AM103)&gt;(AM105-AM104),2,0),2)),0)))</f>
        <v>0</v>
      </c>
      <c r="AJ104" s="12">
        <f t="shared" si="36"/>
        <v>1</v>
      </c>
      <c r="AK104" s="12">
        <f t="shared" si="37"/>
        <v>1</v>
      </c>
      <c r="AL104" s="12">
        <f t="shared" si="38"/>
        <v>1</v>
      </c>
      <c r="AM104" s="12">
        <f t="shared" si="39"/>
        <v>1</v>
      </c>
    </row>
    <row r="105" spans="1:39" ht="12" customHeight="1" x14ac:dyDescent="0.15">
      <c r="A105" s="5">
        <f t="shared" si="24"/>
        <v>0</v>
      </c>
      <c r="B105" s="5">
        <f t="shared" si="25"/>
        <v>0</v>
      </c>
      <c r="C105" s="14">
        <f t="shared" si="40"/>
        <v>-7</v>
      </c>
      <c r="F105" s="258">
        <f>VLOOKUP(C105,Blad1!$A:$I,9,0)</f>
        <v>140</v>
      </c>
      <c r="G105" s="65" t="str">
        <f t="shared" si="41"/>
        <v/>
      </c>
      <c r="H105" s="4" t="str">
        <f>IF(G105="I",$K105,IF(G105="II",$K105-SUM(H$8:H104),IF(G105="III",$K105-SUM(H$8:H104),IF(G105="IV",$K105-SUM(H$8:H104),IF(G105="V",1-SUM(H$8:H104)," ")))))</f>
        <v xml:space="preserve"> </v>
      </c>
      <c r="I105" s="66" t="str">
        <f t="shared" si="42"/>
        <v/>
      </c>
      <c r="J105" s="43" t="str">
        <f>IF(I105="A",$K105,IF(I105="B",$K105-SUM(J$8:J104),IF(I105="C",$K105-SUM(J$8:J104),IF(I105="D",$K105-SUM(J$8:J104),IF(I105="E",1-SUM(J$8:J104)," ")))))</f>
        <v xml:space="preserve"> </v>
      </c>
      <c r="K105" s="1">
        <f>IF(C$4=0,0,(SUM(D$8:D105)/C$4))</f>
        <v>0</v>
      </c>
      <c r="L105" s="9" t="str">
        <f t="shared" si="26"/>
        <v xml:space="preserve"> </v>
      </c>
      <c r="M105" s="2" t="str">
        <f>IF(U105=2,K105,IF(W105=2,K105-SUM(M$8:M104),IF(X105=2,K105-SUM(M$8:M104),IF(X104=2,1-SUM(M$8:M104)," "))))</f>
        <v xml:space="preserve"> </v>
      </c>
      <c r="N105" s="1" t="str">
        <f t="shared" si="27"/>
        <v xml:space="preserve"> </v>
      </c>
      <c r="P105" s="3" t="str">
        <f>IF(O105="Plus",$K105,IF(O105="Basis",$K105-SUM(P$8:P104),IF(O105="Breedte",$K105-SUM(P$8:P104),IF(O104="Breedte",1-SUM(P$8:P104)," "))))</f>
        <v xml:space="preserve"> </v>
      </c>
      <c r="Q105" s="57" t="str">
        <f t="shared" si="44"/>
        <v/>
      </c>
      <c r="R105" s="93">
        <f t="shared" si="43"/>
        <v>140</v>
      </c>
      <c r="S105" s="12">
        <f t="shared" si="28"/>
        <v>-7</v>
      </c>
      <c r="T105" s="18">
        <f t="shared" si="29"/>
        <v>0</v>
      </c>
      <c r="U105" s="12">
        <f>IF(C$4=0,0,IF(SUM(U$7:U104)=2,0,IF(Y105=U$6,IF(Y105=Y106,IF((Y104-Y105)&lt;=(Y107-Y106),2,0),IF(Y105=Y104,IF((Y103-Y104)&gt;(Y106-Y105),2,0),2)),0)))</f>
        <v>0</v>
      </c>
      <c r="V105" s="12">
        <f>IF(C$4=0,0,IF(SUM(V$7:V104)=1,0,IF(Z105=V$6,IF(Z105=Z106,IF((Z104-Z105)&lt;=(Z107-Z106),1,0),IF(Z105=Z104,IF((Z103-Z104)&gt;(Z106-Z105),1,0),1)),0)))</f>
        <v>0</v>
      </c>
      <c r="W105" s="12">
        <f>IF(C$4=0,0,IF(SUM(W$7:W104)=2,0,IF(AA105=W$6,IF(AA105=AA106,IF((AA104-AA105)&lt;=(AA107-AA106),2,0),IF(AA105=AA104,IF((AA103-AA104)&gt;(AA106-AA105),2,0),2)),0)))</f>
        <v>0</v>
      </c>
      <c r="X105" s="12">
        <f>IF(C$4=0,0,IF(SUM(X$7:X104)=2,0,IF(AB105=X$6,IF(AB105=AB106,IF((AB104-AB105)&lt;=(AB107-AB106),2,0),IF(AB105=AB104,IF((AB103-AB104)&gt;(AB106-AB105),2,0),2)),0)))</f>
        <v>0</v>
      </c>
      <c r="Y105" s="12">
        <f t="shared" si="30"/>
        <v>1</v>
      </c>
      <c r="Z105" s="12">
        <f t="shared" si="31"/>
        <v>1</v>
      </c>
      <c r="AA105" s="12">
        <f t="shared" si="32"/>
        <v>1</v>
      </c>
      <c r="AB105" s="12">
        <f t="shared" si="33"/>
        <v>1</v>
      </c>
      <c r="AD105" s="12">
        <f t="shared" si="34"/>
        <v>-7</v>
      </c>
      <c r="AE105" s="18">
        <f t="shared" si="35"/>
        <v>0</v>
      </c>
      <c r="AF105" s="12">
        <f>IF(S$4=0,0,IF(SUM(AF$7:AF104)=2,0,IF(AJ105=AF$6,IF(AJ105=AJ106,IF((AJ104-AJ105)&lt;=(AJ107-AJ106),2,0),IF(AJ105=AJ104,IF((AJ103-AJ104)&gt;(AJ106-AJ105),2,0),2)),0)))</f>
        <v>0</v>
      </c>
      <c r="AG105" s="12">
        <f>IF(C$4=0,0,IF(SUM(AG$7:AG104)=1,0,IF(AK105=AG$6,IF(AK105=AK106,IF((AK104-AK105)&lt;=(AK107-AK106),1,0),IF(AK105=AK104,IF((AK103-AK104)&gt;(AK106-AK105),1,0),1)),0)))</f>
        <v>0</v>
      </c>
      <c r="AH105" s="12">
        <f>IF(C$4=0,0,IF(SUM(AH$7:AH104)=2,0,IF(AL105=AH$6,IF(AL105=AL106,IF((AL104-AL105)&lt;=(AL107-AL106),2,0),IF(AL105=AL104,IF((AL103-AL104)&gt;(AL106-AL105),2,0),2)),0)))</f>
        <v>0</v>
      </c>
      <c r="AI105" s="12">
        <f>IF(S$4=0,0,IF(SUM(AI$7:AI104)=2,0,IF(AM105=AI$6,IF(AM105=AM106,IF((AM104-AM105)&lt;=(AM107-AM106),2,0),IF(AM105=AM104,IF((AM103-AM104)&gt;(AM106-AM105),2,0),2)),0)))</f>
        <v>0</v>
      </c>
      <c r="AJ105" s="12">
        <f t="shared" si="36"/>
        <v>1</v>
      </c>
      <c r="AK105" s="12">
        <f t="shared" si="37"/>
        <v>1</v>
      </c>
      <c r="AL105" s="12">
        <f t="shared" si="38"/>
        <v>1</v>
      </c>
      <c r="AM105" s="12">
        <f t="shared" si="39"/>
        <v>1</v>
      </c>
    </row>
    <row r="106" spans="1:39" ht="12" customHeight="1" x14ac:dyDescent="0.15">
      <c r="A106" s="5">
        <f t="shared" si="24"/>
        <v>0</v>
      </c>
      <c r="B106" s="5">
        <f t="shared" si="25"/>
        <v>0</v>
      </c>
      <c r="C106" s="14">
        <f t="shared" si="40"/>
        <v>-8</v>
      </c>
      <c r="F106" s="258">
        <f>VLOOKUP(C106,Blad1!$A:$I,9,0)</f>
        <v>139</v>
      </c>
      <c r="G106" s="65" t="str">
        <f t="shared" si="41"/>
        <v/>
      </c>
      <c r="H106" s="4" t="str">
        <f>IF(G106="I",$K106,IF(G106="II",$K106-SUM(H$8:H105),IF(G106="III",$K106-SUM(H$8:H105),IF(G106="IV",$K106-SUM(H$8:H105),IF(G106="V",1-SUM(H$8:H105)," ")))))</f>
        <v xml:space="preserve"> </v>
      </c>
      <c r="I106" s="66" t="str">
        <f t="shared" si="42"/>
        <v/>
      </c>
      <c r="J106" s="43" t="str">
        <f>IF(I106="A",$K106,IF(I106="B",$K106-SUM(J$8:J105),IF(I106="C",$K106-SUM(J$8:J105),IF(I106="D",$K106-SUM(J$8:J105),IF(I106="E",1-SUM(J$8:J105)," ")))))</f>
        <v xml:space="preserve"> </v>
      </c>
      <c r="K106" s="1">
        <f>IF(C$4=0,0,(SUM(D$8:D106)/C$4))</f>
        <v>0</v>
      </c>
      <c r="L106" s="9" t="str">
        <f t="shared" si="26"/>
        <v xml:space="preserve"> </v>
      </c>
      <c r="M106" s="2" t="str">
        <f>IF(U106=2,K106,IF(W106=2,K106-SUM(M$8:M105),IF(X106=2,K106-SUM(M$8:M105),IF(X105=2,1-SUM(M$8:M105)," "))))</f>
        <v xml:space="preserve"> </v>
      </c>
      <c r="N106" s="1" t="str">
        <f t="shared" si="27"/>
        <v xml:space="preserve"> </v>
      </c>
      <c r="P106" s="3" t="str">
        <f>IF(O106="Plus",$K106,IF(O106="Basis",$K106-SUM(P$8:P105),IF(O106="Breedte",$K106-SUM(P$8:P105),IF(O105="Breedte",1-SUM(P$8:P105)," "))))</f>
        <v xml:space="preserve"> </v>
      </c>
      <c r="Q106" s="57" t="str">
        <f t="shared" si="44"/>
        <v/>
      </c>
      <c r="R106" s="93">
        <f t="shared" si="43"/>
        <v>139</v>
      </c>
      <c r="S106" s="12">
        <f t="shared" si="28"/>
        <v>-8</v>
      </c>
      <c r="T106" s="18">
        <f t="shared" si="29"/>
        <v>0</v>
      </c>
      <c r="U106" s="12">
        <f>IF(C$4=0,0,IF(SUM(U$7:U105)=2,0,IF(Y106=U$6,IF(Y106=Y107,IF((Y105-Y106)&lt;=(Y108-Y107),2,0),IF(Y106=Y105,IF((Y104-Y105)&gt;(Y107-Y106),2,0),2)),0)))</f>
        <v>0</v>
      </c>
      <c r="V106" s="12">
        <f>IF(C$4=0,0,IF(SUM(V$7:V105)=1,0,IF(Z106=V$6,IF(Z106=Z107,IF((Z105-Z106)&lt;=(Z108-Z107),1,0),IF(Z106=Z105,IF((Z104-Z105)&gt;(Z107-Z106),1,0),1)),0)))</f>
        <v>0</v>
      </c>
      <c r="W106" s="12">
        <f>IF(C$4=0,0,IF(SUM(W$7:W105)=2,0,IF(AA106=W$6,IF(AA106=AA107,IF((AA105-AA106)&lt;=(AA108-AA107),2,0),IF(AA106=AA105,IF((AA104-AA105)&gt;(AA107-AA106),2,0),2)),0)))</f>
        <v>0</v>
      </c>
      <c r="X106" s="12">
        <f>IF(C$4=0,0,IF(SUM(X$7:X105)=2,0,IF(AB106=X$6,IF(AB106=AB107,IF((AB105-AB106)&lt;=(AB108-AB107),2,0),IF(AB106=AB105,IF((AB104-AB105)&gt;(AB107-AB106),2,0),2)),0)))</f>
        <v>0</v>
      </c>
      <c r="Y106" s="12">
        <f t="shared" si="30"/>
        <v>1</v>
      </c>
      <c r="Z106" s="12">
        <f t="shared" si="31"/>
        <v>1</v>
      </c>
      <c r="AA106" s="12">
        <f t="shared" si="32"/>
        <v>1</v>
      </c>
      <c r="AB106" s="12">
        <f t="shared" si="33"/>
        <v>1</v>
      </c>
      <c r="AD106" s="12">
        <f t="shared" si="34"/>
        <v>-8</v>
      </c>
      <c r="AE106" s="18">
        <f t="shared" si="35"/>
        <v>0</v>
      </c>
      <c r="AF106" s="12">
        <f>IF(S$4=0,0,IF(SUM(AF$7:AF105)=2,0,IF(AJ106=AF$6,IF(AJ106=AJ107,IF((AJ105-AJ106)&lt;=(AJ108-AJ107),2,0),IF(AJ106=AJ105,IF((AJ104-AJ105)&gt;(AJ107-AJ106),2,0),2)),0)))</f>
        <v>0</v>
      </c>
      <c r="AG106" s="12">
        <f>IF(C$4=0,0,IF(SUM(AG$7:AG105)=1,0,IF(AK106=AG$6,IF(AK106=AK107,IF((AK105-AK106)&lt;=(AK108-AK107),1,0),IF(AK106=AK105,IF((AK104-AK105)&gt;(AK107-AK106),1,0),1)),0)))</f>
        <v>0</v>
      </c>
      <c r="AH106" s="12">
        <f>IF(C$4=0,0,IF(SUM(AH$7:AH105)=2,0,IF(AL106=AH$6,IF(AL106=AL107,IF((AL105-AL106)&lt;=(AL108-AL107),2,0),IF(AL106=AL105,IF((AL104-AL105)&gt;(AL107-AL106),2,0),2)),0)))</f>
        <v>0</v>
      </c>
      <c r="AI106" s="12">
        <f>IF(S$4=0,0,IF(SUM(AI$7:AI105)=2,0,IF(AM106=AI$6,IF(AM106=AM107,IF((AM105-AM106)&lt;=(AM108-AM107),2,0),IF(AM106=AM105,IF((AM104-AM105)&gt;(AM107-AM106),2,0),2)),0)))</f>
        <v>0</v>
      </c>
      <c r="AJ106" s="12">
        <f t="shared" si="36"/>
        <v>1</v>
      </c>
      <c r="AK106" s="12">
        <f t="shared" si="37"/>
        <v>1</v>
      </c>
      <c r="AL106" s="12">
        <f t="shared" si="38"/>
        <v>1</v>
      </c>
      <c r="AM106" s="12">
        <f t="shared" si="39"/>
        <v>1</v>
      </c>
    </row>
    <row r="107" spans="1:39" ht="12" customHeight="1" x14ac:dyDescent="0.15">
      <c r="A107" s="5">
        <f t="shared" si="24"/>
        <v>0</v>
      </c>
      <c r="B107" s="5">
        <f t="shared" si="25"/>
        <v>0</v>
      </c>
      <c r="C107" s="14">
        <f t="shared" si="40"/>
        <v>-9</v>
      </c>
      <c r="F107" s="258">
        <f>VLOOKUP(C107,Blad1!$A:$I,9,0)</f>
        <v>138</v>
      </c>
      <c r="G107" s="65" t="str">
        <f t="shared" si="41"/>
        <v/>
      </c>
      <c r="H107" s="4" t="str">
        <f>IF(G107="I",$K107,IF(G107="II",$K107-SUM(H$8:H106),IF(G107="III",$K107-SUM(H$8:H106),IF(G107="IV",$K107-SUM(H$8:H106),IF(G107="V",1-SUM(H$8:H106)," ")))))</f>
        <v xml:space="preserve"> </v>
      </c>
      <c r="I107" s="66" t="str">
        <f t="shared" si="42"/>
        <v/>
      </c>
      <c r="J107" s="43" t="str">
        <f>IF(I107="A",$K107,IF(I107="B",$K107-SUM(J$8:J106),IF(I107="C",$K107-SUM(J$8:J106),IF(I107="D",$K107-SUM(J$8:J106),IF(I107="E",1-SUM(J$8:J106)," ")))))</f>
        <v xml:space="preserve"> </v>
      </c>
      <c r="K107" s="1">
        <f>IF(C$4=0,0,(SUM(D$8:D107)/C$4))</f>
        <v>0</v>
      </c>
      <c r="L107" s="9" t="str">
        <f t="shared" si="26"/>
        <v xml:space="preserve"> </v>
      </c>
      <c r="M107" s="2" t="str">
        <f>IF(U107=2,K107,IF(W107=2,K107-SUM(M$8:M106),IF(X107=2,K107-SUM(M$8:M106),IF(X106=2,1-SUM(M$8:M106)," "))))</f>
        <v xml:space="preserve"> </v>
      </c>
      <c r="N107" s="1" t="str">
        <f t="shared" si="27"/>
        <v xml:space="preserve"> </v>
      </c>
      <c r="P107" s="3" t="str">
        <f>IF(O107="Plus",$K107,IF(O107="Basis",$K107-SUM(P$8:P106),IF(O107="Breedte",$K107-SUM(P$8:P106),IF(O106="Breedte",1-SUM(P$8:P106)," "))))</f>
        <v xml:space="preserve"> </v>
      </c>
      <c r="Q107" s="57" t="str">
        <f t="shared" si="44"/>
        <v/>
      </c>
      <c r="R107" s="93">
        <f t="shared" si="43"/>
        <v>138</v>
      </c>
      <c r="S107" s="12">
        <f t="shared" si="28"/>
        <v>-9</v>
      </c>
      <c r="T107" s="18">
        <f t="shared" si="29"/>
        <v>0</v>
      </c>
      <c r="U107" s="12">
        <f>IF(C$4=0,0,IF(SUM(U$7:U106)=2,0,IF(Y107=U$6,IF(Y107=Y108,IF((Y106-Y107)&lt;=(Y109-Y108),2,0),IF(Y107=Y106,IF((Y105-Y106)&gt;(Y108-Y107),2,0),2)),0)))</f>
        <v>0</v>
      </c>
      <c r="V107" s="12">
        <f>IF(C$4=0,0,IF(SUM(V$7:V106)=1,0,IF(Z107=V$6,IF(Z107=Z108,IF((Z106-Z107)&lt;=(Z109-Z108),1,0),IF(Z107=Z106,IF((Z105-Z106)&gt;(Z108-Z107),1,0),1)),0)))</f>
        <v>0</v>
      </c>
      <c r="W107" s="12">
        <f>IF(C$4=0,0,IF(SUM(W$7:W106)=2,0,IF(AA107=W$6,IF(AA107=AA108,IF((AA106-AA107)&lt;=(AA109-AA108),2,0),IF(AA107=AA106,IF((AA105-AA106)&gt;(AA108-AA107),2,0),2)),0)))</f>
        <v>0</v>
      </c>
      <c r="X107" s="12">
        <f>IF(C$4=0,0,IF(SUM(X$7:X106)=2,0,IF(AB107=X$6,IF(AB107=AB108,IF((AB106-AB107)&lt;=(AB109-AB108),2,0),IF(AB107=AB106,IF((AB105-AB106)&gt;(AB108-AB107),2,0),2)),0)))</f>
        <v>0</v>
      </c>
      <c r="Y107" s="12">
        <f t="shared" si="30"/>
        <v>1</v>
      </c>
      <c r="Z107" s="12">
        <f t="shared" si="31"/>
        <v>1</v>
      </c>
      <c r="AA107" s="12">
        <f t="shared" si="32"/>
        <v>1</v>
      </c>
      <c r="AB107" s="12">
        <f t="shared" si="33"/>
        <v>1</v>
      </c>
      <c r="AD107" s="12">
        <f t="shared" si="34"/>
        <v>-9</v>
      </c>
      <c r="AE107" s="18">
        <f t="shared" si="35"/>
        <v>0</v>
      </c>
      <c r="AF107" s="12">
        <f>IF(S$4=0,0,IF(SUM(AF$7:AF106)=2,0,IF(AJ107=AF$6,IF(AJ107=AJ108,IF((AJ106-AJ107)&lt;=(AJ109-AJ108),2,0),IF(AJ107=AJ106,IF((AJ105-AJ106)&gt;(AJ108-AJ107),2,0),2)),0)))</f>
        <v>0</v>
      </c>
      <c r="AG107" s="12">
        <f>IF(C$4=0,0,IF(SUM(AG$7:AG106)=1,0,IF(AK107=AG$6,IF(AK107=AK108,IF((AK106-AK107)&lt;=(AK109-AK108),1,0),IF(AK107=AK106,IF((AK105-AK106)&gt;(AK108-AK107),1,0),1)),0)))</f>
        <v>0</v>
      </c>
      <c r="AH107" s="12">
        <f>IF(C$4=0,0,IF(SUM(AH$7:AH106)=2,0,IF(AL107=AH$6,IF(AL107=AL108,IF((AL106-AL107)&lt;=(AL109-AL108),2,0),IF(AL107=AL106,IF((AL105-AL106)&gt;(AL108-AL107),2,0),2)),0)))</f>
        <v>0</v>
      </c>
      <c r="AI107" s="12">
        <f>IF(S$4=0,0,IF(SUM(AI$7:AI106)=2,0,IF(AM107=AI$6,IF(AM107=AM108,IF((AM106-AM107)&lt;=(AM109-AM108),2,0),IF(AM107=AM106,IF((AM105-AM106)&gt;(AM108-AM107),2,0),2)),0)))</f>
        <v>0</v>
      </c>
      <c r="AJ107" s="12">
        <f t="shared" si="36"/>
        <v>1</v>
      </c>
      <c r="AK107" s="12">
        <f t="shared" si="37"/>
        <v>1</v>
      </c>
      <c r="AL107" s="12">
        <f t="shared" si="38"/>
        <v>1</v>
      </c>
      <c r="AM107" s="12">
        <f t="shared" si="39"/>
        <v>1</v>
      </c>
    </row>
    <row r="108" spans="1:39" ht="12" customHeight="1" x14ac:dyDescent="0.15">
      <c r="A108" s="5">
        <f t="shared" si="24"/>
        <v>10</v>
      </c>
      <c r="B108" s="5">
        <f t="shared" si="25"/>
        <v>20</v>
      </c>
      <c r="C108" s="14">
        <f t="shared" si="40"/>
        <v>-10</v>
      </c>
      <c r="F108" s="258">
        <f>VLOOKUP(C108,Blad1!$A:$I,9,0)</f>
        <v>137</v>
      </c>
      <c r="G108" s="65" t="str">
        <f t="shared" si="41"/>
        <v>V</v>
      </c>
      <c r="H108" s="4">
        <f>IF(G108="I",$K108,IF(G108="II",$K108-SUM(H$8:H107),IF(G108="III",$K108-SUM(H$8:H107),IF(G108="IV",$K108-SUM(H$8:H107),IF(G108="V",1-SUM(H$8:H107)," ")))))</f>
        <v>1</v>
      </c>
      <c r="I108" s="66" t="str">
        <f t="shared" si="42"/>
        <v>E</v>
      </c>
      <c r="J108" s="43">
        <f>IF(I108="A",$K108,IF(I108="B",$K108-SUM(J$8:J107),IF(I108="C",$K108-SUM(J$8:J107),IF(I108="D",$K108-SUM(J$8:J107),IF(I108="E",1-SUM(J$8:J107)," ")))))</f>
        <v>1</v>
      </c>
      <c r="K108" s="1">
        <f>IF(C$4=0,0,(SUM(D$8:D108)/C$4))</f>
        <v>0</v>
      </c>
      <c r="L108" s="9" t="str">
        <f t="shared" si="26"/>
        <v xml:space="preserve"> </v>
      </c>
      <c r="M108" s="2" t="str">
        <f>IF(U108=2,K108,IF(W108=2,K108-SUM(M$8:M107),IF(X108=2,K108-SUM(M$8:M107),IF(X107=2,1-SUM(M$8:M107)," "))))</f>
        <v xml:space="preserve"> </v>
      </c>
      <c r="N108" s="1" t="str">
        <f t="shared" si="27"/>
        <v xml:space="preserve"> </v>
      </c>
      <c r="P108" s="3" t="str">
        <f>IF(O108="Plus",$K108,IF(O108="Basis",$K108-SUM(P$8:P107),IF(O108="Breedte",$K108-SUM(P$8:P107),IF(O107="Breedte",1-SUM(P$8:P107)," "))))</f>
        <v xml:space="preserve"> </v>
      </c>
      <c r="Q108" s="57" t="str">
        <f t="shared" si="44"/>
        <v/>
      </c>
      <c r="R108" s="93">
        <f t="shared" si="43"/>
        <v>137</v>
      </c>
      <c r="S108" s="12">
        <f t="shared" si="28"/>
        <v>-10</v>
      </c>
      <c r="T108" s="18">
        <f t="shared" si="29"/>
        <v>0</v>
      </c>
      <c r="U108" s="12">
        <f>IF(C$4=0,0,IF(SUM(U$7:U107)=2,0,IF(Y108=U$6,IF(Y108=Y109,IF((Y107-Y108)&lt;=(Y110-Y109),2,0),IF(Y108=Y107,IF((Y106-Y107)&gt;(Y109-Y108),2,0),2)),0)))</f>
        <v>0</v>
      </c>
      <c r="V108" s="12">
        <f>IF(C$4=0,0,IF(SUM(V$7:V107)=1,0,IF(Z108=V$6,IF(Z108=Z109,IF((Z107-Z108)&lt;=(Z110-Z109),1,0),IF(Z108=Z107,IF((Z106-Z107)&gt;(Z109-Z108),1,0),1)),0)))</f>
        <v>0</v>
      </c>
      <c r="W108" s="12">
        <f>IF(C$4=0,0,IF(SUM(W$7:W107)=2,0,IF(AA108=W$6,IF(AA108=AA109,IF((AA107-AA108)&lt;=(AA110-AA109),2,0),IF(AA108=AA107,IF((AA106-AA107)&gt;(AA109-AA108),2,0),2)),0)))</f>
        <v>0</v>
      </c>
      <c r="X108" s="12">
        <f>IF(C$4=0,0,IF(SUM(X$7:X107)=2,0,IF(AB108=X$6,IF(AB108=AB109,IF((AB107-AB108)&lt;=(AB110-AB109),2,0),IF(AB108=AB107,IF((AB106-AB107)&gt;(AB109-AB108),2,0),2)),0)))</f>
        <v>0</v>
      </c>
      <c r="Y108" s="12">
        <f t="shared" si="30"/>
        <v>1</v>
      </c>
      <c r="Z108" s="12">
        <f t="shared" si="31"/>
        <v>1</v>
      </c>
      <c r="AA108" s="12">
        <f t="shared" si="32"/>
        <v>1</v>
      </c>
      <c r="AB108" s="12">
        <f t="shared" si="33"/>
        <v>1</v>
      </c>
      <c r="AD108" s="12">
        <f t="shared" si="34"/>
        <v>-10</v>
      </c>
      <c r="AE108" s="18">
        <f t="shared" si="35"/>
        <v>0</v>
      </c>
      <c r="AF108" s="12">
        <f>IF(S$4=0,0,IF(SUM(AF$7:AF107)=2,0,IF(AJ108=AF$6,IF(AJ108=AJ109,IF((AJ107-AJ108)&lt;=(AJ110-AJ109),2,0),IF(AJ108=AJ107,IF((AJ106-AJ107)&gt;(AJ109-AJ108),2,0),2)),0)))</f>
        <v>0</v>
      </c>
      <c r="AG108" s="12">
        <f>IF(C$4=0,0,IF(SUM(AG$7:AG107)=1,0,IF(AK108=AG$6,IF(AK108=AK109,IF((AK107-AK108)&lt;=(AK110-AK109),1,0),IF(AK108=AK107,IF((AK106-AK107)&gt;(AK109-AK108),1,0),1)),0)))</f>
        <v>0</v>
      </c>
      <c r="AH108" s="12">
        <f>IF(C$4=0,0,IF(SUM(AH$7:AH107)=2,0,IF(AL108=AH$6,IF(AL108=AL109,IF((AL107-AL108)&lt;=(AL110-AL109),2,0),IF(AL108=AL107,IF((AL106-AL107)&gt;(AL109-AL108),2,0),2)),0)))</f>
        <v>0</v>
      </c>
      <c r="AI108" s="12">
        <f>IF(S$4=0,0,IF(SUM(AI$7:AI107)=2,0,IF(AM108=AI$6,IF(AM108=AM109,IF((AM107-AM108)&lt;=(AM110-AM109),2,0),IF(AM108=AM107,IF((AM106-AM107)&gt;(AM109-AM108),2,0),2)),0)))</f>
        <v>0</v>
      </c>
      <c r="AJ108" s="12">
        <f t="shared" si="36"/>
        <v>1</v>
      </c>
      <c r="AK108" s="12">
        <f t="shared" si="37"/>
        <v>1</v>
      </c>
      <c r="AL108" s="12">
        <f t="shared" si="38"/>
        <v>1</v>
      </c>
      <c r="AM108" s="12">
        <f t="shared" si="39"/>
        <v>1</v>
      </c>
    </row>
    <row r="109" spans="1:39" ht="12" customHeight="1" x14ac:dyDescent="0.15">
      <c r="A109" s="5">
        <f t="shared" si="24"/>
        <v>0</v>
      </c>
      <c r="B109" s="5">
        <f t="shared" si="25"/>
        <v>0</v>
      </c>
      <c r="C109" s="14">
        <f t="shared" si="40"/>
        <v>-11</v>
      </c>
      <c r="F109" s="258">
        <f>VLOOKUP(C109,Blad1!$A:$I,9,0)</f>
        <v>136</v>
      </c>
      <c r="G109" s="65" t="str">
        <f t="shared" si="41"/>
        <v/>
      </c>
      <c r="H109" s="4" t="str">
        <f>IF(G109="I",$K109,IF(G109="II",$K109-SUM(H$8:H108),IF(G109="III",$K109-SUM(H$8:H108),IF(G109="IV",$K109-SUM(H$8:H108),IF(G109="V",1-SUM(H$8:H108)," ")))))</f>
        <v xml:space="preserve"> </v>
      </c>
      <c r="I109" s="66" t="str">
        <f t="shared" si="42"/>
        <v/>
      </c>
      <c r="J109" s="43" t="str">
        <f>IF(I109="A",$K109,IF(I109="B",$K109-SUM(J$8:J108),IF(I109="C",$K109-SUM(J$8:J108),IF(I109="D",$K109-SUM(J$8:J108),IF(I109="E",1-SUM(J$8:J108)," ")))))</f>
        <v xml:space="preserve"> </v>
      </c>
      <c r="K109" s="1">
        <f>IF(C$4=0,0,(SUM(D$8:D109)/C$4))</f>
        <v>0</v>
      </c>
      <c r="L109" s="9" t="str">
        <f t="shared" si="26"/>
        <v xml:space="preserve"> </v>
      </c>
      <c r="M109" s="2" t="str">
        <f>IF(U109=2,K109,IF(W109=2,K109-SUM(M$8:M108),IF(X109=2,K109-SUM(M$8:M108),IF(X108=2,1-SUM(M$8:M108)," "))))</f>
        <v xml:space="preserve"> </v>
      </c>
      <c r="N109" s="1" t="str">
        <f t="shared" si="27"/>
        <v xml:space="preserve"> </v>
      </c>
      <c r="P109" s="3" t="str">
        <f>IF(O109="Plus",$K109,IF(O109="Basis",$K109-SUM(P$8:P108),IF(O109="Breedte",$K109-SUM(P$8:P108),IF(O108="Breedte",1-SUM(P$8:P108)," "))))</f>
        <v xml:space="preserve"> </v>
      </c>
      <c r="Q109" s="57" t="str">
        <f t="shared" si="44"/>
        <v/>
      </c>
      <c r="R109" s="93">
        <f t="shared" si="43"/>
        <v>136</v>
      </c>
      <c r="S109" s="12">
        <f t="shared" si="28"/>
        <v>-11</v>
      </c>
      <c r="T109" s="18">
        <f t="shared" si="29"/>
        <v>0</v>
      </c>
      <c r="U109" s="12">
        <f>IF(C$4=0,0,IF(SUM(U$7:U108)=2,0,IF(Y109=U$6,IF(Y109=Y110,IF((Y108-Y109)&lt;=(Y111-Y110),2,0),IF(Y109=Y108,IF((Y107-Y108)&gt;(Y110-Y109),2,0),2)),0)))</f>
        <v>0</v>
      </c>
      <c r="V109" s="12">
        <f>IF(C$4=0,0,IF(SUM(V$7:V108)=1,0,IF(Z109=V$6,IF(Z109=Z110,IF((Z108-Z109)&lt;=(Z111-Z110),1,0),IF(Z109=Z108,IF((Z107-Z108)&gt;(Z110-Z109),1,0),1)),0)))</f>
        <v>0</v>
      </c>
      <c r="W109" s="12">
        <f>IF(C$4=0,0,IF(SUM(W$7:W108)=2,0,IF(AA109=W$6,IF(AA109=AA110,IF((AA108-AA109)&lt;=(AA111-AA110),2,0),IF(AA109=AA108,IF((AA107-AA108)&gt;(AA110-AA109),2,0),2)),0)))</f>
        <v>0</v>
      </c>
      <c r="X109" s="12">
        <f>IF(C$4=0,0,IF(SUM(X$7:X108)=2,0,IF(AB109=X$6,IF(AB109=AB110,IF((AB108-AB109)&lt;=(AB111-AB110),2,0),IF(AB109=AB108,IF((AB107-AB108)&gt;(AB110-AB109),2,0),2)),0)))</f>
        <v>0</v>
      </c>
      <c r="Y109" s="12">
        <f t="shared" si="30"/>
        <v>1</v>
      </c>
      <c r="Z109" s="12">
        <f t="shared" si="31"/>
        <v>1</v>
      </c>
      <c r="AA109" s="12">
        <f t="shared" si="32"/>
        <v>1</v>
      </c>
      <c r="AB109" s="12">
        <f t="shared" si="33"/>
        <v>1</v>
      </c>
      <c r="AD109" s="12">
        <f t="shared" si="34"/>
        <v>-11</v>
      </c>
      <c r="AE109" s="18">
        <f t="shared" si="35"/>
        <v>0</v>
      </c>
      <c r="AF109" s="12">
        <f>IF(S$4=0,0,IF(SUM(AF$7:AF108)=2,0,IF(AJ109=AF$6,IF(AJ109=AJ110,IF((AJ108-AJ109)&lt;=(AJ111-AJ110),2,0),IF(AJ109=AJ108,IF((AJ107-AJ108)&gt;(AJ110-AJ109),2,0),2)),0)))</f>
        <v>0</v>
      </c>
      <c r="AG109" s="12">
        <f>IF(C$4=0,0,IF(SUM(AG$7:AG108)=1,0,IF(AK109=AG$6,IF(AK109=AK110,IF((AK108-AK109)&lt;=(AK111-AK110),1,0),IF(AK109=AK108,IF((AK107-AK108)&gt;(AK110-AK109),1,0),1)),0)))</f>
        <v>0</v>
      </c>
      <c r="AH109" s="12">
        <f>IF(C$4=0,0,IF(SUM(AH$7:AH108)=2,0,IF(AL109=AH$6,IF(AL109=AL110,IF((AL108-AL109)&lt;=(AL111-AL110),2,0),IF(AL109=AL108,IF((AL107-AL108)&gt;(AL110-AL109),2,0),2)),0)))</f>
        <v>0</v>
      </c>
      <c r="AI109" s="12">
        <f>IF(S$4=0,0,IF(SUM(AI$7:AI108)=2,0,IF(AM109=AI$6,IF(AM109=AM110,IF((AM108-AM109)&lt;=(AM111-AM110),2,0),IF(AM109=AM108,IF((AM107-AM108)&gt;(AM110-AM109),2,0),2)),0)))</f>
        <v>0</v>
      </c>
      <c r="AJ109" s="12">
        <f t="shared" si="36"/>
        <v>1</v>
      </c>
      <c r="AK109" s="12">
        <f t="shared" si="37"/>
        <v>1</v>
      </c>
      <c r="AL109" s="12">
        <f t="shared" si="38"/>
        <v>1</v>
      </c>
      <c r="AM109" s="12">
        <f t="shared" si="39"/>
        <v>1</v>
      </c>
    </row>
    <row r="110" spans="1:39" ht="12" customHeight="1" x14ac:dyDescent="0.15">
      <c r="A110" s="5">
        <f t="shared" si="24"/>
        <v>0</v>
      </c>
      <c r="B110" s="5">
        <f t="shared" si="25"/>
        <v>0</v>
      </c>
      <c r="C110" s="14">
        <f t="shared" si="40"/>
        <v>-12</v>
      </c>
      <c r="F110" s="258">
        <f>VLOOKUP(C110,Blad1!$A:$I,9,0)</f>
        <v>135</v>
      </c>
      <c r="G110" s="65" t="str">
        <f t="shared" si="41"/>
        <v/>
      </c>
      <c r="H110" s="4" t="str">
        <f>IF(G110="I",$K110,IF(G110="II",$K110-SUM(H$8:H109),IF(G110="III",$K110-SUM(H$8:H109),IF(G110="IV",$K110-SUM(H$8:H109),IF(G110="V",1-SUM(H$8:H109)," ")))))</f>
        <v xml:space="preserve"> </v>
      </c>
      <c r="I110" s="66" t="str">
        <f t="shared" si="42"/>
        <v/>
      </c>
      <c r="J110" s="43" t="str">
        <f>IF(I110="A",$K110,IF(I110="B",$K110-SUM(J$8:J109),IF(I110="C",$K110-SUM(J$8:J109),IF(I110="D",$K110-SUM(J$8:J109),IF(I110="E",1-SUM(J$8:J109)," ")))))</f>
        <v xml:space="preserve"> </v>
      </c>
      <c r="K110" s="1">
        <f>IF(C$4=0,0,(SUM(D$8:D110)/C$4))</f>
        <v>0</v>
      </c>
      <c r="L110" s="9" t="str">
        <f t="shared" si="26"/>
        <v xml:space="preserve"> </v>
      </c>
      <c r="M110" s="2" t="str">
        <f>IF(U110=2,K110,IF(W110=2,K110-SUM(M$8:M109),IF(X110=2,K110-SUM(M$8:M109),IF(X109=2,1-SUM(M$8:M109)," "))))</f>
        <v xml:space="preserve"> </v>
      </c>
      <c r="N110" s="1" t="str">
        <f t="shared" si="27"/>
        <v xml:space="preserve"> </v>
      </c>
      <c r="P110" s="3" t="str">
        <f>IF(O110="Plus",$K110,IF(O110="Basis",$K110-SUM(P$8:P109),IF(O110="Breedte",$K110-SUM(P$8:P109),IF(O109="Breedte",1-SUM(P$8:P109)," "))))</f>
        <v xml:space="preserve"> </v>
      </c>
      <c r="Q110" s="57" t="str">
        <f t="shared" si="44"/>
        <v/>
      </c>
      <c r="R110" s="93">
        <f t="shared" si="43"/>
        <v>135</v>
      </c>
      <c r="S110" s="12">
        <f t="shared" si="28"/>
        <v>-12</v>
      </c>
      <c r="T110" s="18">
        <f t="shared" si="29"/>
        <v>0</v>
      </c>
      <c r="U110" s="12">
        <f>IF(C$4=0,0,IF(SUM(U$7:U109)=2,0,IF(Y110=U$6,IF(Y110=Y111,IF((Y109-Y110)&lt;=(Y112-Y111),2,0),IF(Y110=Y109,IF((Y108-Y109)&gt;(Y111-Y110),2,0),2)),0)))</f>
        <v>0</v>
      </c>
      <c r="V110" s="12">
        <f>IF(C$4=0,0,IF(SUM(V$7:V109)=1,0,IF(Z110=V$6,IF(Z110=Z111,IF((Z109-Z110)&lt;=(Z112-Z111),1,0),IF(Z110=Z109,IF((Z108-Z109)&gt;(Z111-Z110),1,0),1)),0)))</f>
        <v>0</v>
      </c>
      <c r="W110" s="12">
        <f>IF(C$4=0,0,IF(SUM(W$7:W109)=2,0,IF(AA110=W$6,IF(AA110=AA111,IF((AA109-AA110)&lt;=(AA112-AA111),2,0),IF(AA110=AA109,IF((AA108-AA109)&gt;(AA111-AA110),2,0),2)),0)))</f>
        <v>0</v>
      </c>
      <c r="X110" s="12">
        <f>IF(C$4=0,0,IF(SUM(X$7:X109)=2,0,IF(AB110=X$6,IF(AB110=AB111,IF((AB109-AB110)&lt;=(AB112-AB111),2,0),IF(AB110=AB109,IF((AB108-AB109)&gt;(AB111-AB110),2,0),2)),0)))</f>
        <v>0</v>
      </c>
      <c r="Y110" s="12">
        <f t="shared" si="30"/>
        <v>1</v>
      </c>
      <c r="Z110" s="12">
        <f t="shared" si="31"/>
        <v>1</v>
      </c>
      <c r="AA110" s="12">
        <f t="shared" si="32"/>
        <v>1</v>
      </c>
      <c r="AB110" s="12">
        <f t="shared" si="33"/>
        <v>1</v>
      </c>
      <c r="AD110" s="12">
        <f t="shared" si="34"/>
        <v>-12</v>
      </c>
      <c r="AE110" s="18">
        <f t="shared" si="35"/>
        <v>0</v>
      </c>
      <c r="AF110" s="12">
        <f>IF(S$4=0,0,IF(SUM(AF$7:AF109)=2,0,IF(AJ110=AF$6,IF(AJ110=AJ111,IF((AJ109-AJ110)&lt;=(AJ112-AJ111),2,0),IF(AJ110=AJ109,IF((AJ108-AJ109)&gt;(AJ111-AJ110),2,0),2)),0)))</f>
        <v>0</v>
      </c>
      <c r="AG110" s="12">
        <f>IF(C$4=0,0,IF(SUM(AG$7:AG109)=1,0,IF(AK110=AG$6,IF(AK110=AK111,IF((AK109-AK110)&lt;=(AK112-AK111),1,0),IF(AK110=AK109,IF((AK108-AK109)&gt;(AK111-AK110),1,0),1)),0)))</f>
        <v>0</v>
      </c>
      <c r="AH110" s="12">
        <f>IF(C$4=0,0,IF(SUM(AH$7:AH109)=2,0,IF(AL110=AH$6,IF(AL110=AL111,IF((AL109-AL110)&lt;=(AL112-AL111),2,0),IF(AL110=AL109,IF((AL108-AL109)&gt;(AL111-AL110),2,0),2)),0)))</f>
        <v>0</v>
      </c>
      <c r="AI110" s="12">
        <f>IF(S$4=0,0,IF(SUM(AI$7:AI109)=2,0,IF(AM110=AI$6,IF(AM110=AM111,IF((AM109-AM110)&lt;=(AM112-AM111),2,0),IF(AM110=AM109,IF((AM108-AM109)&gt;(AM111-AM110),2,0),2)),0)))</f>
        <v>0</v>
      </c>
      <c r="AJ110" s="12">
        <f t="shared" si="36"/>
        <v>1</v>
      </c>
      <c r="AK110" s="12">
        <f t="shared" si="37"/>
        <v>1</v>
      </c>
      <c r="AL110" s="12">
        <f t="shared" si="38"/>
        <v>1</v>
      </c>
      <c r="AM110" s="12">
        <f t="shared" si="39"/>
        <v>1</v>
      </c>
    </row>
    <row r="111" spans="1:39" ht="12" customHeight="1" x14ac:dyDescent="0.15">
      <c r="A111" s="5">
        <f t="shared" si="24"/>
        <v>0</v>
      </c>
      <c r="B111" s="5">
        <f t="shared" si="25"/>
        <v>0</v>
      </c>
      <c r="C111" s="14">
        <f t="shared" si="40"/>
        <v>-13</v>
      </c>
      <c r="F111" s="258">
        <f>VLOOKUP(C111,Blad1!$A:$I,9,0)</f>
        <v>134</v>
      </c>
      <c r="G111" s="65" t="str">
        <f t="shared" si="41"/>
        <v/>
      </c>
      <c r="H111" s="4" t="str">
        <f>IF(G111="I",$K111,IF(G111="II",$K111-SUM(H$8:H110),IF(G111="III",$K111-SUM(H$8:H110),IF(G111="IV",$K111-SUM(H$8:H110),IF(G111="V",1-SUM(H$8:H110)," ")))))</f>
        <v xml:space="preserve"> </v>
      </c>
      <c r="I111" s="66" t="str">
        <f t="shared" si="42"/>
        <v/>
      </c>
      <c r="J111" s="43" t="str">
        <f>IF(I111="A",$K111,IF(I111="B",$K111-SUM(J$8:J110),IF(I111="C",$K111-SUM(J$8:J110),IF(I111="D",$K111-SUM(J$8:J110),IF(I111="E",1-SUM(J$8:J110)," ")))))</f>
        <v xml:space="preserve"> </v>
      </c>
      <c r="K111" s="1">
        <f>IF(C$4=0,0,(SUM(D$8:D111)/C$4))</f>
        <v>0</v>
      </c>
      <c r="L111" s="9" t="str">
        <f t="shared" si="26"/>
        <v xml:space="preserve"> </v>
      </c>
      <c r="M111" s="2" t="str">
        <f>IF(U111=2,K111,IF(W111=2,K111-SUM(M$8:M110),IF(X111=2,K111-SUM(M$8:M110),IF(X110=2,1-SUM(M$8:M110)," "))))</f>
        <v xml:space="preserve"> </v>
      </c>
      <c r="N111" s="1" t="str">
        <f t="shared" si="27"/>
        <v xml:space="preserve"> </v>
      </c>
      <c r="P111" s="3" t="str">
        <f>IF(O111="Plus",$K111,IF(O111="Basis",$K111-SUM(P$8:P110),IF(O111="Breedte",$K111-SUM(P$8:P110),IF(O110="Breedte",1-SUM(P$8:P110)," "))))</f>
        <v xml:space="preserve"> </v>
      </c>
      <c r="Q111" s="57" t="str">
        <f t="shared" si="44"/>
        <v/>
      </c>
      <c r="R111" s="93">
        <f t="shared" si="43"/>
        <v>134</v>
      </c>
      <c r="S111" s="12">
        <f t="shared" si="28"/>
        <v>-13</v>
      </c>
      <c r="T111" s="18">
        <f t="shared" si="29"/>
        <v>0</v>
      </c>
      <c r="U111" s="12">
        <f>IF(C$4=0,0,IF(SUM(U$7:U110)=2,0,IF(Y111=U$6,IF(Y111=Y112,IF((Y110-Y111)&lt;=(Y113-Y112),2,0),IF(Y111=Y110,IF((Y109-Y110)&gt;(Y112-Y111),2,0),2)),0)))</f>
        <v>0</v>
      </c>
      <c r="V111" s="12">
        <f>IF(C$4=0,0,IF(SUM(V$7:V110)=1,0,IF(Z111=V$6,IF(Z111=Z112,IF((Z110-Z111)&lt;=(Z113-Z112),1,0),IF(Z111=Z110,IF((Z109-Z110)&gt;(Z112-Z111),1,0),1)),0)))</f>
        <v>0</v>
      </c>
      <c r="W111" s="12">
        <f>IF(C$4=0,0,IF(SUM(W$7:W110)=2,0,IF(AA111=W$6,IF(AA111=AA112,IF((AA110-AA111)&lt;=(AA113-AA112),2,0),IF(AA111=AA110,IF((AA109-AA110)&gt;(AA112-AA111),2,0),2)),0)))</f>
        <v>0</v>
      </c>
      <c r="X111" s="12">
        <f>IF(C$4=0,0,IF(SUM(X$7:X110)=2,0,IF(AB111=X$6,IF(AB111=AB112,IF((AB110-AB111)&lt;=(AB113-AB112),2,0),IF(AB111=AB110,IF((AB109-AB110)&gt;(AB112-AB111),2,0),2)),0)))</f>
        <v>0</v>
      </c>
      <c r="Y111" s="12">
        <f t="shared" si="30"/>
        <v>1</v>
      </c>
      <c r="Z111" s="12">
        <f t="shared" si="31"/>
        <v>1</v>
      </c>
      <c r="AA111" s="12">
        <f t="shared" si="32"/>
        <v>1</v>
      </c>
      <c r="AB111" s="12">
        <f t="shared" si="33"/>
        <v>1</v>
      </c>
      <c r="AD111" s="12">
        <f t="shared" si="34"/>
        <v>-13</v>
      </c>
      <c r="AE111" s="18">
        <f t="shared" si="35"/>
        <v>0</v>
      </c>
      <c r="AF111" s="12">
        <f>IF(S$4=0,0,IF(SUM(AF$7:AF110)=2,0,IF(AJ111=AF$6,IF(AJ111=AJ112,IF((AJ110-AJ111)&lt;=(AJ113-AJ112),2,0),IF(AJ111=AJ110,IF((AJ109-AJ110)&gt;(AJ112-AJ111),2,0),2)),0)))</f>
        <v>0</v>
      </c>
      <c r="AG111" s="12">
        <f>IF(C$4=0,0,IF(SUM(AG$7:AG110)=1,0,IF(AK111=AG$6,IF(AK111=AK112,IF((AK110-AK111)&lt;=(AK113-AK112),1,0),IF(AK111=AK110,IF((AK109-AK110)&gt;(AK112-AK111),1,0),1)),0)))</f>
        <v>0</v>
      </c>
      <c r="AH111" s="12">
        <f>IF(C$4=0,0,IF(SUM(AH$7:AH110)=2,0,IF(AL111=AH$6,IF(AL111=AL112,IF((AL110-AL111)&lt;=(AL113-AL112),2,0),IF(AL111=AL110,IF((AL109-AL110)&gt;(AL112-AL111),2,0),2)),0)))</f>
        <v>0</v>
      </c>
      <c r="AI111" s="12">
        <f>IF(S$4=0,0,IF(SUM(AI$7:AI110)=2,0,IF(AM111=AI$6,IF(AM111=AM112,IF((AM110-AM111)&lt;=(AM113-AM112),2,0),IF(AM111=AM110,IF((AM109-AM110)&gt;(AM112-AM111),2,0),2)),0)))</f>
        <v>0</v>
      </c>
      <c r="AJ111" s="12">
        <f t="shared" si="36"/>
        <v>1</v>
      </c>
      <c r="AK111" s="12">
        <f t="shared" si="37"/>
        <v>1</v>
      </c>
      <c r="AL111" s="12">
        <f t="shared" si="38"/>
        <v>1</v>
      </c>
      <c r="AM111" s="12">
        <f t="shared" si="39"/>
        <v>1</v>
      </c>
    </row>
    <row r="112" spans="1:39" ht="12" customHeight="1" x14ac:dyDescent="0.15">
      <c r="A112" s="5">
        <f t="shared" si="24"/>
        <v>0</v>
      </c>
      <c r="B112" s="5">
        <f t="shared" si="25"/>
        <v>0</v>
      </c>
      <c r="C112" s="14">
        <f t="shared" si="40"/>
        <v>-14</v>
      </c>
      <c r="F112" s="258">
        <f>VLOOKUP(C112,Blad1!$A:$I,9,0)</f>
        <v>133</v>
      </c>
      <c r="G112" s="65" t="str">
        <f t="shared" si="41"/>
        <v/>
      </c>
      <c r="H112" s="4" t="str">
        <f>IF(G112="I",$K112,IF(G112="II",$K112-SUM(H$8:H111),IF(G112="III",$K112-SUM(H$8:H111),IF(G112="IV",$K112-SUM(H$8:H111),IF(G112="V",1-SUM(H$8:H111)," ")))))</f>
        <v xml:space="preserve"> </v>
      </c>
      <c r="I112" s="66" t="str">
        <f t="shared" si="42"/>
        <v/>
      </c>
      <c r="J112" s="43" t="str">
        <f>IF(I112="A",$K112,IF(I112="B",$K112-SUM(J$8:J111),IF(I112="C",$K112-SUM(J$8:J111),IF(I112="D",$K112-SUM(J$8:J111),IF(I112="E",1-SUM(J$8:J111)," ")))))</f>
        <v xml:space="preserve"> </v>
      </c>
      <c r="K112" s="1">
        <f>IF(C$4=0,0,(SUM(D$8:D112)/C$4))</f>
        <v>0</v>
      </c>
      <c r="L112" s="9" t="str">
        <f t="shared" si="26"/>
        <v xml:space="preserve"> </v>
      </c>
      <c r="M112" s="2" t="str">
        <f>IF(U112=2,K112,IF(W112=2,K112-SUM(M$8:M111),IF(X112=2,K112-SUM(M$8:M111),IF(X111=2,1-SUM(M$8:M111)," "))))</f>
        <v xml:space="preserve"> </v>
      </c>
      <c r="N112" s="1" t="str">
        <f t="shared" si="27"/>
        <v xml:space="preserve"> </v>
      </c>
      <c r="P112" s="3" t="str">
        <f>IF(O112="Plus",$K112,IF(O112="Basis",$K112-SUM(P$8:P111),IF(O112="Breedte",$K112-SUM(P$8:P111),IF(O111="Breedte",1-SUM(P$8:P111)," "))))</f>
        <v xml:space="preserve"> </v>
      </c>
      <c r="Q112" s="57" t="str">
        <f t="shared" si="44"/>
        <v/>
      </c>
      <c r="R112" s="93">
        <f t="shared" si="43"/>
        <v>133</v>
      </c>
      <c r="S112" s="12">
        <f t="shared" si="28"/>
        <v>-14</v>
      </c>
      <c r="T112" s="18">
        <f t="shared" si="29"/>
        <v>0</v>
      </c>
      <c r="U112" s="12">
        <f>IF(C$4=0,0,IF(SUM(U$7:U111)=2,0,IF(Y112=U$6,IF(Y112=Y113,IF((Y111-Y112)&lt;=(Y114-Y113),2,0),IF(Y112=Y111,IF((Y110-Y111)&gt;(Y113-Y112),2,0),2)),0)))</f>
        <v>0</v>
      </c>
      <c r="V112" s="12">
        <f>IF(C$4=0,0,IF(SUM(V$7:V111)=1,0,IF(Z112=V$6,IF(Z112=Z113,IF((Z111-Z112)&lt;=(Z114-Z113),1,0),IF(Z112=Z111,IF((Z110-Z111)&gt;(Z113-Z112),1,0),1)),0)))</f>
        <v>0</v>
      </c>
      <c r="W112" s="12">
        <f>IF(C$4=0,0,IF(SUM(W$7:W111)=2,0,IF(AA112=W$6,IF(AA112=AA113,IF((AA111-AA112)&lt;=(AA114-AA113),2,0),IF(AA112=AA111,IF((AA110-AA111)&gt;(AA113-AA112),2,0),2)),0)))</f>
        <v>0</v>
      </c>
      <c r="X112" s="12">
        <f>IF(C$4=0,0,IF(SUM(X$7:X111)=2,0,IF(AB112=X$6,IF(AB112=AB113,IF((AB111-AB112)&lt;=(AB114-AB113),2,0),IF(AB112=AB111,IF((AB110-AB111)&gt;(AB113-AB112),2,0),2)),0)))</f>
        <v>0</v>
      </c>
      <c r="Y112" s="12">
        <f t="shared" si="30"/>
        <v>1</v>
      </c>
      <c r="Z112" s="12">
        <f t="shared" si="31"/>
        <v>1</v>
      </c>
      <c r="AA112" s="12">
        <f t="shared" si="32"/>
        <v>1</v>
      </c>
      <c r="AB112" s="12">
        <f t="shared" si="33"/>
        <v>1</v>
      </c>
      <c r="AD112" s="12">
        <f t="shared" si="34"/>
        <v>-14</v>
      </c>
      <c r="AE112" s="18">
        <f t="shared" si="35"/>
        <v>0</v>
      </c>
      <c r="AF112" s="12">
        <f>IF(S$4=0,0,IF(SUM(AF$7:AF111)=2,0,IF(AJ112=AF$6,IF(AJ112=AJ113,IF((AJ111-AJ112)&lt;=(AJ114-AJ113),2,0),IF(AJ112=AJ111,IF((AJ110-AJ111)&gt;(AJ113-AJ112),2,0),2)),0)))</f>
        <v>0</v>
      </c>
      <c r="AG112" s="12">
        <f>IF(C$4=0,0,IF(SUM(AG$7:AG111)=1,0,IF(AK112=AG$6,IF(AK112=AK113,IF((AK111-AK112)&lt;=(AK114-AK113),1,0),IF(AK112=AK111,IF((AK110-AK111)&gt;(AK113-AK112),1,0),1)),0)))</f>
        <v>0</v>
      </c>
      <c r="AH112" s="12">
        <f>IF(C$4=0,0,IF(SUM(AH$7:AH111)=2,0,IF(AL112=AH$6,IF(AL112=AL113,IF((AL111-AL112)&lt;=(AL114-AL113),2,0),IF(AL112=AL111,IF((AL110-AL111)&gt;(AL113-AL112),2,0),2)),0)))</f>
        <v>0</v>
      </c>
      <c r="AI112" s="12">
        <f>IF(S$4=0,0,IF(SUM(AI$7:AI111)=2,0,IF(AM112=AI$6,IF(AM112=AM113,IF((AM111-AM112)&lt;=(AM114-AM113),2,0),IF(AM112=AM111,IF((AM110-AM111)&gt;(AM113-AM112),2,0),2)),0)))</f>
        <v>0</v>
      </c>
      <c r="AJ112" s="12">
        <f t="shared" si="36"/>
        <v>1</v>
      </c>
      <c r="AK112" s="12">
        <f t="shared" si="37"/>
        <v>1</v>
      </c>
      <c r="AL112" s="12">
        <f t="shared" si="38"/>
        <v>1</v>
      </c>
      <c r="AM112" s="12">
        <f t="shared" si="39"/>
        <v>1</v>
      </c>
    </row>
    <row r="113" spans="1:39" ht="12" customHeight="1" x14ac:dyDescent="0.15">
      <c r="A113" s="5">
        <f t="shared" si="24"/>
        <v>0</v>
      </c>
      <c r="B113" s="5">
        <f t="shared" si="25"/>
        <v>0</v>
      </c>
      <c r="C113" s="14">
        <f t="shared" si="40"/>
        <v>-15</v>
      </c>
      <c r="F113" s="258">
        <f>VLOOKUP(C113,Blad1!$A:$I,9,0)</f>
        <v>132</v>
      </c>
      <c r="G113" s="65" t="str">
        <f t="shared" si="41"/>
        <v/>
      </c>
      <c r="H113" s="4" t="str">
        <f>IF(G113="I",$K113,IF(G113="II",$K113-SUM(H$8:H112),IF(G113="III",$K113-SUM(H$8:H112),IF(G113="IV",$K113-SUM(H$8:H112),IF(G113="V",1-SUM(H$8:H112)," ")))))</f>
        <v xml:space="preserve"> </v>
      </c>
      <c r="I113" s="66" t="str">
        <f t="shared" si="42"/>
        <v/>
      </c>
      <c r="J113" s="43" t="str">
        <f>IF(I113="A",$K113,IF(I113="B",$K113-SUM(J$8:J112),IF(I113="C",$K113-SUM(J$8:J112),IF(I113="D",$K113-SUM(J$8:J112),IF(I113="E",1-SUM(J$8:J112)," ")))))</f>
        <v xml:space="preserve"> </v>
      </c>
      <c r="K113" s="1">
        <f>IF(C$4=0,0,(SUM(D$8:D113)/C$4))</f>
        <v>0</v>
      </c>
      <c r="L113" s="9" t="str">
        <f t="shared" si="26"/>
        <v xml:space="preserve"> </v>
      </c>
      <c r="M113" s="2" t="str">
        <f>IF(U113=2,K113,IF(W113=2,K113-SUM(M$8:M112),IF(X113=2,K113-SUM(M$8:M112),IF(X112=2,1-SUM(M$8:M112)," "))))</f>
        <v xml:space="preserve"> </v>
      </c>
      <c r="N113" s="1" t="str">
        <f t="shared" si="27"/>
        <v xml:space="preserve"> </v>
      </c>
      <c r="P113" s="3" t="str">
        <f>IF(O113="Plus",$K113,IF(O113="Basis",$K113-SUM(P$8:P112),IF(O113="Breedte",$K113-SUM(P$8:P112),IF(O112="Breedte",1-SUM(P$8:P112)," "))))</f>
        <v xml:space="preserve"> </v>
      </c>
      <c r="Q113" s="57" t="str">
        <f t="shared" si="44"/>
        <v/>
      </c>
      <c r="R113" s="93">
        <f t="shared" si="43"/>
        <v>132</v>
      </c>
      <c r="S113" s="12">
        <f t="shared" si="28"/>
        <v>-15</v>
      </c>
      <c r="T113" s="18">
        <f t="shared" si="29"/>
        <v>0</v>
      </c>
      <c r="U113" s="12">
        <f>IF(C$4=0,0,IF(SUM(U$7:U112)=2,0,IF(Y113=U$6,IF(Y113=Y114,IF((Y112-Y113)&lt;=(Y115-Y114),2,0),IF(Y113=Y112,IF((Y111-Y112)&gt;(Y114-Y113),2,0),2)),0)))</f>
        <v>0</v>
      </c>
      <c r="V113" s="12">
        <f>IF(C$4=0,0,IF(SUM(V$7:V112)=1,0,IF(Z113=V$6,IF(Z113=Z114,IF((Z112-Z113)&lt;=(Z115-Z114),1,0),IF(Z113=Z112,IF((Z111-Z112)&gt;(Z114-Z113),1,0),1)),0)))</f>
        <v>0</v>
      </c>
      <c r="W113" s="12">
        <f>IF(C$4=0,0,IF(SUM(W$7:W112)=2,0,IF(AA113=W$6,IF(AA113=AA114,IF((AA112-AA113)&lt;=(AA115-AA114),2,0),IF(AA113=AA112,IF((AA111-AA112)&gt;(AA114-AA113),2,0),2)),0)))</f>
        <v>0</v>
      </c>
      <c r="X113" s="12">
        <f>IF(C$4=0,0,IF(SUM(X$7:X112)=2,0,IF(AB113=X$6,IF(AB113=AB114,IF((AB112-AB113)&lt;=(AB115-AB114),2,0),IF(AB113=AB112,IF((AB111-AB112)&gt;(AB114-AB113),2,0),2)),0)))</f>
        <v>0</v>
      </c>
      <c r="Y113" s="12">
        <f t="shared" si="30"/>
        <v>1</v>
      </c>
      <c r="Z113" s="12">
        <f t="shared" si="31"/>
        <v>1</v>
      </c>
      <c r="AA113" s="12">
        <f t="shared" si="32"/>
        <v>1</v>
      </c>
      <c r="AB113" s="12">
        <f t="shared" si="33"/>
        <v>1</v>
      </c>
      <c r="AD113" s="12">
        <f t="shared" si="34"/>
        <v>-15</v>
      </c>
      <c r="AE113" s="18">
        <f t="shared" si="35"/>
        <v>0</v>
      </c>
      <c r="AF113" s="12">
        <f>IF(S$4=0,0,IF(SUM(AF$7:AF112)=2,0,IF(AJ113=AF$6,IF(AJ113=AJ114,IF((AJ112-AJ113)&lt;=(AJ115-AJ114),2,0),IF(AJ113=AJ112,IF((AJ111-AJ112)&gt;(AJ114-AJ113),2,0),2)),0)))</f>
        <v>0</v>
      </c>
      <c r="AG113" s="12">
        <f>IF(C$4=0,0,IF(SUM(AG$7:AG112)=1,0,IF(AK113=AG$6,IF(AK113=AK114,IF((AK112-AK113)&lt;=(AK115-AK114),1,0),IF(AK113=AK112,IF((AK111-AK112)&gt;(AK114-AK113),1,0),1)),0)))</f>
        <v>0</v>
      </c>
      <c r="AH113" s="12">
        <f>IF(C$4=0,0,IF(SUM(AH$7:AH112)=2,0,IF(AL113=AH$6,IF(AL113=AL114,IF((AL112-AL113)&lt;=(AL115-AL114),2,0),IF(AL113=AL112,IF((AL111-AL112)&gt;(AL114-AL113),2,0),2)),0)))</f>
        <v>0</v>
      </c>
      <c r="AI113" s="12">
        <f>IF(S$4=0,0,IF(SUM(AI$7:AI112)=2,0,IF(AM113=AI$6,IF(AM113=AM114,IF((AM112-AM113)&lt;=(AM115-AM114),2,0),IF(AM113=AM112,IF((AM111-AM112)&gt;(AM114-AM113),2,0),2)),0)))</f>
        <v>0</v>
      </c>
      <c r="AJ113" s="12">
        <f t="shared" si="36"/>
        <v>1</v>
      </c>
      <c r="AK113" s="12">
        <f t="shared" si="37"/>
        <v>1</v>
      </c>
      <c r="AL113" s="12">
        <f t="shared" si="38"/>
        <v>1</v>
      </c>
      <c r="AM113" s="12">
        <f t="shared" si="39"/>
        <v>1</v>
      </c>
    </row>
    <row r="114" spans="1:39" ht="12" customHeight="1" x14ac:dyDescent="0.15">
      <c r="A114" s="5">
        <f t="shared" si="24"/>
        <v>0</v>
      </c>
      <c r="B114" s="5">
        <f t="shared" si="25"/>
        <v>0</v>
      </c>
      <c r="C114" s="14">
        <f t="shared" si="40"/>
        <v>-16</v>
      </c>
      <c r="F114" s="258">
        <f>VLOOKUP(C114,Blad1!$A:$I,9,0)</f>
        <v>131</v>
      </c>
      <c r="G114" s="65" t="str">
        <f t="shared" si="41"/>
        <v/>
      </c>
      <c r="H114" s="4" t="str">
        <f>IF(G114="I",$K114,IF(G114="II",$K114-SUM(H$8:H113),IF(G114="III",$K114-SUM(H$8:H113),IF(G114="IV",$K114-SUM(H$8:H113),IF(G114="V",1-SUM(H$8:H113)," ")))))</f>
        <v xml:space="preserve"> </v>
      </c>
      <c r="I114" s="66" t="str">
        <f t="shared" ref="I114:I125" si="45">IF(C114=43,"A",IF(C114=34,"B",IF(C114=24,"C",IF(C114=16,"D",IF(C114=-20,"E","")))))</f>
        <v/>
      </c>
      <c r="J114" s="43" t="str">
        <f>IF(I114="A",$K114,IF(I114="B",$K114-SUM(J$8:J113),IF(I114="C",$K114-SUM(J$8:J113),IF(I114="D",$K114-SUM(J$8:J113),IF(I114="E",1-SUM(J$8:J113)," ")))))</f>
        <v xml:space="preserve"> </v>
      </c>
      <c r="K114" s="1">
        <f>IF(C$4=0,0,(SUM(D$8:D114)/C$4))</f>
        <v>0</v>
      </c>
      <c r="L114" s="9" t="str">
        <f t="shared" si="26"/>
        <v xml:space="preserve"> </v>
      </c>
      <c r="M114" s="2" t="str">
        <f>IF(U114=2,K114,IF(W114=2,K114-SUM(M$8:M113),IF(X114=2,K114-SUM(M$8:M113),IF(X113=2,1-SUM(M$8:M113)," "))))</f>
        <v xml:space="preserve"> </v>
      </c>
      <c r="N114" s="1" t="str">
        <f t="shared" si="27"/>
        <v xml:space="preserve"> </v>
      </c>
      <c r="P114" s="3" t="str">
        <f>IF(O114="Plus",$K114,IF(O114="Basis",$K114-SUM(P$8:P113),IF(O114="Breedte",$K114-SUM(P$8:P113),IF(O113="Breedte",1-SUM(P$8:P113)," "))))</f>
        <v xml:space="preserve"> </v>
      </c>
      <c r="Q114" s="57" t="str">
        <f t="shared" si="44"/>
        <v/>
      </c>
      <c r="R114" s="93">
        <f t="shared" si="43"/>
        <v>131</v>
      </c>
      <c r="S114" s="12">
        <f t="shared" si="28"/>
        <v>-16</v>
      </c>
      <c r="T114" s="18">
        <f t="shared" si="29"/>
        <v>0</v>
      </c>
      <c r="U114" s="12">
        <f>IF(C$4=0,0,IF(SUM(U$7:U113)=2,0,IF(Y114=U$6,IF(Y114=Y115,IF((Y113-Y114)&lt;=(Y116-Y115),2,0),IF(Y114=Y113,IF((Y112-Y113)&gt;(Y115-Y114),2,0),2)),0)))</f>
        <v>0</v>
      </c>
      <c r="V114" s="12">
        <f>IF(C$4=0,0,IF(SUM(V$7:V113)=1,0,IF(Z114=V$6,IF(Z114=Z115,IF((Z113-Z114)&lt;=(Z116-Z115),1,0),IF(Z114=Z113,IF((Z112-Z113)&gt;(Z115-Z114),1,0),1)),0)))</f>
        <v>0</v>
      </c>
      <c r="W114" s="12">
        <f>IF(C$4=0,0,IF(SUM(W$7:W113)=2,0,IF(AA114=W$6,IF(AA114=AA115,IF((AA113-AA114)&lt;=(AA116-AA115),2,0),IF(AA114=AA113,IF((AA112-AA113)&gt;(AA115-AA114),2,0),2)),0)))</f>
        <v>0</v>
      </c>
      <c r="X114" s="12">
        <f>IF(C$4=0,0,IF(SUM(X$7:X113)=2,0,IF(AB114=X$6,IF(AB114=AB115,IF((AB113-AB114)&lt;=(AB116-AB115),2,0),IF(AB114=AB113,IF((AB112-AB113)&gt;(AB115-AB114),2,0),2)),0)))</f>
        <v>0</v>
      </c>
      <c r="Y114" s="12">
        <f t="shared" si="30"/>
        <v>1</v>
      </c>
      <c r="Z114" s="12">
        <f t="shared" si="31"/>
        <v>1</v>
      </c>
      <c r="AA114" s="12">
        <f t="shared" si="32"/>
        <v>1</v>
      </c>
      <c r="AB114" s="12">
        <f t="shared" si="33"/>
        <v>1</v>
      </c>
      <c r="AD114" s="12">
        <f t="shared" si="34"/>
        <v>-16</v>
      </c>
      <c r="AE114" s="18">
        <f t="shared" si="35"/>
        <v>0</v>
      </c>
      <c r="AF114" s="12">
        <f>IF(S$4=0,0,IF(SUM(AF$7:AF113)=2,0,IF(AJ114=AF$6,IF(AJ114=AJ115,IF((AJ113-AJ114)&lt;=(AJ116-AJ115),2,0),IF(AJ114=AJ113,IF((AJ112-AJ113)&gt;(AJ115-AJ114),2,0),2)),0)))</f>
        <v>0</v>
      </c>
      <c r="AG114" s="12">
        <f>IF(C$4=0,0,IF(SUM(AG$7:AG113)=1,0,IF(AK114=AG$6,IF(AK114=AK115,IF((AK113-AK114)&lt;=(AK116-AK115),1,0),IF(AK114=AK113,IF((AK112-AK113)&gt;(AK115-AK114),1,0),1)),0)))</f>
        <v>0</v>
      </c>
      <c r="AH114" s="12">
        <f>IF(C$4=0,0,IF(SUM(AH$7:AH113)=2,0,IF(AL114=AH$6,IF(AL114=AL115,IF((AL113-AL114)&lt;=(AL116-AL115),2,0),IF(AL114=AL113,IF((AL112-AL113)&gt;(AL115-AL114),2,0),2)),0)))</f>
        <v>0</v>
      </c>
      <c r="AI114" s="12">
        <f>IF(S$4=0,0,IF(SUM(AI$7:AI113)=2,0,IF(AM114=AI$6,IF(AM114=AM115,IF((AM113-AM114)&lt;=(AM116-AM115),2,0),IF(AM114=AM113,IF((AM112-AM113)&gt;(AM115-AM114),2,0),2)),0)))</f>
        <v>0</v>
      </c>
      <c r="AJ114" s="12">
        <f t="shared" si="36"/>
        <v>1</v>
      </c>
      <c r="AK114" s="12">
        <f t="shared" si="37"/>
        <v>1</v>
      </c>
      <c r="AL114" s="12">
        <f t="shared" si="38"/>
        <v>1</v>
      </c>
      <c r="AM114" s="12">
        <f t="shared" si="39"/>
        <v>1</v>
      </c>
    </row>
    <row r="115" spans="1:39" ht="12" customHeight="1" x14ac:dyDescent="0.15">
      <c r="A115" s="5">
        <f t="shared" si="24"/>
        <v>0</v>
      </c>
      <c r="B115" s="5">
        <f t="shared" si="25"/>
        <v>0</v>
      </c>
      <c r="C115" s="14">
        <f t="shared" si="40"/>
        <v>-17</v>
      </c>
      <c r="F115" s="258">
        <f>VLOOKUP(C115,Blad1!$A:$I,9,0)</f>
        <v>130</v>
      </c>
      <c r="G115" s="65" t="str">
        <f t="shared" si="41"/>
        <v/>
      </c>
      <c r="H115" s="4" t="str">
        <f>IF(G115="I",$K115,IF(G115="II",$K115-SUM(H$8:H114),IF(G115="III",$K115-SUM(H$8:H114),IF(G115="IV",$K115-SUM(H$8:H114),IF(G115="V",1-SUM(H$8:H114)," ")))))</f>
        <v xml:space="preserve"> </v>
      </c>
      <c r="I115" s="66" t="str">
        <f t="shared" si="45"/>
        <v/>
      </c>
      <c r="J115" s="43" t="str">
        <f>IF(I115="A",$K115,IF(I115="B",$K115-SUM(J$8:J114),IF(I115="C",$K115-SUM(J$8:J114),IF(I115="D",$K115-SUM(J$8:J114),IF(I115="E",1-SUM(J$8:J114)," ")))))</f>
        <v xml:space="preserve"> </v>
      </c>
      <c r="K115" s="1">
        <f>IF(C$4=0,0,(SUM(D$8:D115)/C$4))</f>
        <v>0</v>
      </c>
      <c r="L115" s="9" t="str">
        <f t="shared" si="26"/>
        <v xml:space="preserve"> </v>
      </c>
      <c r="M115" s="2" t="str">
        <f>IF(U115=2,K115,IF(W115=2,K115-SUM(M$8:M114),IF(X115=2,K115-SUM(M$8:M114),IF(X114=2,1-SUM(M$8:M114)," "))))</f>
        <v xml:space="preserve"> </v>
      </c>
      <c r="N115" s="1" t="str">
        <f t="shared" si="27"/>
        <v xml:space="preserve"> </v>
      </c>
      <c r="P115" s="3" t="str">
        <f>IF(O115="Plus",$K115,IF(O115="Basis",$K115-SUM(P$8:P114),IF(O115="Breedte",$K115-SUM(P$8:P114),IF(O114="Breedte",1-SUM(P$8:P114)," "))))</f>
        <v xml:space="preserve"> </v>
      </c>
      <c r="Q115" s="57" t="str">
        <f t="shared" si="44"/>
        <v/>
      </c>
      <c r="R115" s="93">
        <f t="shared" si="43"/>
        <v>130</v>
      </c>
      <c r="S115" s="12">
        <f t="shared" si="28"/>
        <v>-17</v>
      </c>
      <c r="T115" s="18">
        <f t="shared" si="29"/>
        <v>0</v>
      </c>
      <c r="U115" s="12">
        <f>IF(C$4=0,0,IF(SUM(U$7:U114)=2,0,IF(Y115=U$6,IF(Y115=Y116,IF((Y114-Y115)&lt;=(Y117-Y116),2,0),IF(Y115=Y114,IF((Y113-Y114)&gt;(Y116-Y115),2,0),2)),0)))</f>
        <v>0</v>
      </c>
      <c r="V115" s="12">
        <f>IF(C$4=0,0,IF(SUM(V$7:V114)=1,0,IF(Z115=V$6,IF(Z115=Z116,IF((Z114-Z115)&lt;=(Z117-Z116),1,0),IF(Z115=Z114,IF((Z113-Z114)&gt;(Z116-Z115),1,0),1)),0)))</f>
        <v>0</v>
      </c>
      <c r="W115" s="12">
        <f>IF(C$4=0,0,IF(SUM(W$7:W114)=2,0,IF(AA115=W$6,IF(AA115=AA116,IF((AA114-AA115)&lt;=(AA117-AA116),2,0),IF(AA115=AA114,IF((AA113-AA114)&gt;(AA116-AA115),2,0),2)),0)))</f>
        <v>0</v>
      </c>
      <c r="X115" s="12">
        <f>IF(C$4=0,0,IF(SUM(X$7:X114)=2,0,IF(AB115=X$6,IF(AB115=AB116,IF((AB114-AB115)&lt;=(AB117-AB116),2,0),IF(AB115=AB114,IF((AB113-AB114)&gt;(AB116-AB115),2,0),2)),0)))</f>
        <v>0</v>
      </c>
      <c r="Y115" s="12">
        <f t="shared" si="30"/>
        <v>1</v>
      </c>
      <c r="Z115" s="12">
        <f t="shared" si="31"/>
        <v>1</v>
      </c>
      <c r="AA115" s="12">
        <f t="shared" si="32"/>
        <v>1</v>
      </c>
      <c r="AB115" s="12">
        <f t="shared" si="33"/>
        <v>1</v>
      </c>
      <c r="AD115" s="12">
        <f t="shared" si="34"/>
        <v>-17</v>
      </c>
      <c r="AE115" s="18">
        <f t="shared" si="35"/>
        <v>0</v>
      </c>
      <c r="AF115" s="12">
        <f>IF(S$4=0,0,IF(SUM(AF$7:AF114)=2,0,IF(AJ115=AF$6,IF(AJ115=AJ116,IF((AJ114-AJ115)&lt;=(AJ117-AJ116),2,0),IF(AJ115=AJ114,IF((AJ113-AJ114)&gt;(AJ116-AJ115),2,0),2)),0)))</f>
        <v>0</v>
      </c>
      <c r="AG115" s="12">
        <f>IF(C$4=0,0,IF(SUM(AG$7:AG114)=1,0,IF(AK115=AG$6,IF(AK115=AK116,IF((AK114-AK115)&lt;=(AK117-AK116),1,0),IF(AK115=AK114,IF((AK113-AK114)&gt;(AK116-AK115),1,0),1)),0)))</f>
        <v>0</v>
      </c>
      <c r="AH115" s="12">
        <f>IF(C$4=0,0,IF(SUM(AH$7:AH114)=2,0,IF(AL115=AH$6,IF(AL115=AL116,IF((AL114-AL115)&lt;=(AL117-AL116),2,0),IF(AL115=AL114,IF((AL113-AL114)&gt;(AL116-AL115),2,0),2)),0)))</f>
        <v>0</v>
      </c>
      <c r="AI115" s="12">
        <f>IF(S$4=0,0,IF(SUM(AI$7:AI114)=2,0,IF(AM115=AI$6,IF(AM115=AM116,IF((AM114-AM115)&lt;=(AM117-AM116),2,0),IF(AM115=AM114,IF((AM113-AM114)&gt;(AM116-AM115),2,0),2)),0)))</f>
        <v>0</v>
      </c>
      <c r="AJ115" s="12">
        <f t="shared" si="36"/>
        <v>1</v>
      </c>
      <c r="AK115" s="12">
        <f t="shared" si="37"/>
        <v>1</v>
      </c>
      <c r="AL115" s="12">
        <f t="shared" si="38"/>
        <v>1</v>
      </c>
      <c r="AM115" s="12">
        <f t="shared" si="39"/>
        <v>1</v>
      </c>
    </row>
    <row r="116" spans="1:39" ht="12" customHeight="1" x14ac:dyDescent="0.15">
      <c r="A116" s="5">
        <f t="shared" si="24"/>
        <v>0</v>
      </c>
      <c r="B116" s="5">
        <f t="shared" si="25"/>
        <v>0</v>
      </c>
      <c r="C116" s="14">
        <f t="shared" si="40"/>
        <v>-18</v>
      </c>
      <c r="F116" s="258">
        <f>VLOOKUP(C116,Blad1!$A:$I,9,0)</f>
        <v>129</v>
      </c>
      <c r="G116" s="65" t="str">
        <f t="shared" si="41"/>
        <v/>
      </c>
      <c r="H116" s="4" t="str">
        <f>IF(G116="I",$K116,IF(G116="II",$K116-SUM(H$8:H115),IF(G116="III",$K116-SUM(H$8:H115),IF(G116="IV",$K116-SUM(H$8:H115),IF(G116="V",1-SUM(H$8:H115)," ")))))</f>
        <v xml:space="preserve"> </v>
      </c>
      <c r="I116" s="66" t="str">
        <f t="shared" si="45"/>
        <v/>
      </c>
      <c r="J116" s="43" t="str">
        <f>IF(I116="A",$K116,IF(I116="B",$K116-SUM(J$8:J115),IF(I116="C",$K116-SUM(J$8:J115),IF(I116="D",$K116-SUM(J$8:J115),IF(I116="E",1-SUM(J$8:J115)," ")))))</f>
        <v xml:space="preserve"> </v>
      </c>
      <c r="K116" s="1">
        <f>IF(C$4=0,0,(SUM(D$8:D116)/C$4))</f>
        <v>0</v>
      </c>
      <c r="L116" s="9" t="str">
        <f t="shared" si="26"/>
        <v xml:space="preserve"> </v>
      </c>
      <c r="M116" s="2" t="str">
        <f>IF(U116=2,K116,IF(W116=2,K116-SUM(M$8:M115),IF(X116=2,K116-SUM(M$8:M115),IF(X115=2,1-SUM(M$8:M115)," "))))</f>
        <v xml:space="preserve"> </v>
      </c>
      <c r="N116" s="1" t="str">
        <f t="shared" si="27"/>
        <v xml:space="preserve"> </v>
      </c>
      <c r="P116" s="3" t="str">
        <f>IF(O116="Plus",$K116,IF(O116="Basis",$K116-SUM(P$8:P115),IF(O116="Breedte",$K116-SUM(P$8:P115),IF(O115="Breedte",1-SUM(P$8:P115)," "))))</f>
        <v xml:space="preserve"> </v>
      </c>
      <c r="Q116" s="57" t="str">
        <f t="shared" si="44"/>
        <v/>
      </c>
      <c r="R116" s="93">
        <f t="shared" si="43"/>
        <v>129</v>
      </c>
      <c r="S116" s="12">
        <f t="shared" si="28"/>
        <v>-18</v>
      </c>
      <c r="T116" s="18">
        <f t="shared" si="29"/>
        <v>0</v>
      </c>
      <c r="U116" s="12">
        <f>IF(C$4=0,0,IF(SUM(U$7:U115)=2,0,IF(Y116=U$6,IF(Y116=Y117,IF((Y115-Y116)&lt;=(Y118-Y117),2,0),IF(Y116=Y115,IF((Y114-Y115)&gt;(Y117-Y116),2,0),2)),0)))</f>
        <v>0</v>
      </c>
      <c r="V116" s="12">
        <f>IF(C$4=0,0,IF(SUM(V$7:V115)=1,0,IF(Z116=V$6,IF(Z116=Z117,IF((Z115-Z116)&lt;=(Z118-Z117),1,0),IF(Z116=Z115,IF((Z114-Z115)&gt;(Z117-Z116),1,0),1)),0)))</f>
        <v>0</v>
      </c>
      <c r="W116" s="12">
        <f>IF(C$4=0,0,IF(SUM(W$7:W115)=2,0,IF(AA116=W$6,IF(AA116=AA117,IF((AA115-AA116)&lt;=(AA118-AA117),2,0),IF(AA116=AA115,IF((AA114-AA115)&gt;(AA117-AA116),2,0),2)),0)))</f>
        <v>0</v>
      </c>
      <c r="X116" s="12">
        <f>IF(C$4=0,0,IF(SUM(X$7:X115)=2,0,IF(AB116=X$6,IF(AB116=AB117,IF((AB115-AB116)&lt;=(AB118-AB117),2,0),IF(AB116=AB115,IF((AB114-AB115)&gt;(AB117-AB116),2,0),2)),0)))</f>
        <v>0</v>
      </c>
      <c r="Y116" s="12">
        <f t="shared" si="30"/>
        <v>1</v>
      </c>
      <c r="Z116" s="12">
        <f t="shared" si="31"/>
        <v>1</v>
      </c>
      <c r="AA116" s="12">
        <f t="shared" si="32"/>
        <v>1</v>
      </c>
      <c r="AB116" s="12">
        <f t="shared" si="33"/>
        <v>1</v>
      </c>
      <c r="AD116" s="12">
        <f t="shared" si="34"/>
        <v>-18</v>
      </c>
      <c r="AE116" s="18">
        <f t="shared" si="35"/>
        <v>0</v>
      </c>
      <c r="AF116" s="12">
        <f>IF(S$4=0,0,IF(SUM(AF$7:AF115)=2,0,IF(AJ116=AF$6,IF(AJ116=AJ117,IF((AJ115-AJ116)&lt;=(AJ118-AJ117),2,0),IF(AJ116=AJ115,IF((AJ114-AJ115)&gt;(AJ117-AJ116),2,0),2)),0)))</f>
        <v>0</v>
      </c>
      <c r="AG116" s="12">
        <f>IF(C$4=0,0,IF(SUM(AG$7:AG115)=1,0,IF(AK116=AG$6,IF(AK116=AK117,IF((AK115-AK116)&lt;=(AK118-AK117),1,0),IF(AK116=AK115,IF((AK114-AK115)&gt;(AK117-AK116),1,0),1)),0)))</f>
        <v>0</v>
      </c>
      <c r="AH116" s="12">
        <f>IF(C$4=0,0,IF(SUM(AH$7:AH115)=2,0,IF(AL116=AH$6,IF(AL116=AL117,IF((AL115-AL116)&lt;=(AL118-AL117),2,0),IF(AL116=AL115,IF((AL114-AL115)&gt;(AL117-AL116),2,0),2)),0)))</f>
        <v>0</v>
      </c>
      <c r="AI116" s="12">
        <f>IF(S$4=0,0,IF(SUM(AI$7:AI115)=2,0,IF(AM116=AI$6,IF(AM116=AM117,IF((AM115-AM116)&lt;=(AM118-AM117),2,0),IF(AM116=AM115,IF((AM114-AM115)&gt;(AM117-AM116),2,0),2)),0)))</f>
        <v>0</v>
      </c>
      <c r="AJ116" s="12">
        <f t="shared" si="36"/>
        <v>1</v>
      </c>
      <c r="AK116" s="12">
        <f t="shared" si="37"/>
        <v>1</v>
      </c>
      <c r="AL116" s="12">
        <f t="shared" si="38"/>
        <v>1</v>
      </c>
      <c r="AM116" s="12">
        <f t="shared" si="39"/>
        <v>1</v>
      </c>
    </row>
    <row r="117" spans="1:39" ht="12" customHeight="1" x14ac:dyDescent="0.15">
      <c r="A117" s="5">
        <f t="shared" si="24"/>
        <v>0</v>
      </c>
      <c r="B117" s="5">
        <f t="shared" si="25"/>
        <v>0</v>
      </c>
      <c r="C117" s="14">
        <f t="shared" si="40"/>
        <v>-19</v>
      </c>
      <c r="F117" s="258">
        <f>VLOOKUP(C117,Blad1!$A:$I,9,0)</f>
        <v>128</v>
      </c>
      <c r="G117" s="65" t="str">
        <f t="shared" si="41"/>
        <v/>
      </c>
      <c r="H117" s="4" t="str">
        <f>IF(G117="I",$K117,IF(G117="II",$K117-SUM(H$8:H116),IF(G117="III",$K117-SUM(H$8:H116),IF(G117="IV",$K117-SUM(H$8:H116),IF(G117="V",1-SUM(H$8:H116)," ")))))</f>
        <v xml:space="preserve"> </v>
      </c>
      <c r="I117" s="66" t="str">
        <f t="shared" si="45"/>
        <v/>
      </c>
      <c r="J117" s="43" t="str">
        <f>IF(I117="A",$K117,IF(I117="B",$K117-SUM(J$8:J116),IF(I117="C",$K117-SUM(J$8:J116),IF(I117="D",$K117-SUM(J$8:J116),IF(I117="E",1-SUM(J$8:J116)," ")))))</f>
        <v xml:space="preserve"> </v>
      </c>
      <c r="K117" s="1">
        <f>IF(C$4=0,0,(SUM(D$8:D117)/C$4))</f>
        <v>0</v>
      </c>
      <c r="L117" s="9" t="str">
        <f t="shared" si="26"/>
        <v xml:space="preserve"> </v>
      </c>
      <c r="M117" s="2" t="str">
        <f>IF(U117=2,K117,IF(W117=2,K117-SUM(M$8:M116),IF(X117=2,K117-SUM(M$8:M116),IF(X116=2,1-SUM(M$8:M116)," "))))</f>
        <v xml:space="preserve"> </v>
      </c>
      <c r="N117" s="1" t="str">
        <f t="shared" si="27"/>
        <v xml:space="preserve"> </v>
      </c>
      <c r="P117" s="3" t="str">
        <f>IF(O117="Plus",$K117,IF(O117="Basis",$K117-SUM(P$8:P116),IF(O117="Breedte",$K117-SUM(P$8:P116),IF(O116="Breedte",1-SUM(P$8:P116)," "))))</f>
        <v xml:space="preserve"> </v>
      </c>
      <c r="Q117" s="57" t="str">
        <f t="shared" si="44"/>
        <v/>
      </c>
      <c r="R117" s="93">
        <f t="shared" si="43"/>
        <v>128</v>
      </c>
      <c r="S117" s="12">
        <f t="shared" si="28"/>
        <v>-19</v>
      </c>
      <c r="T117" s="18">
        <f t="shared" si="29"/>
        <v>0</v>
      </c>
      <c r="U117" s="12">
        <f>IF(C$4=0,0,IF(SUM(U$7:U116)=2,0,IF(Y117=U$6,IF(Y117=Y118,IF((Y116-Y117)&lt;=(Y119-Y118),2,0),IF(Y117=Y116,IF((Y115-Y116)&gt;(Y118-Y117),2,0),2)),0)))</f>
        <v>0</v>
      </c>
      <c r="V117" s="12">
        <f>IF(C$4=0,0,IF(SUM(V$7:V116)=1,0,IF(Z117=V$6,IF(Z117=Z118,IF((Z116-Z117)&lt;=(Z119-Z118),1,0),IF(Z117=Z116,IF((Z115-Z116)&gt;(Z118-Z117),1,0),1)),0)))</f>
        <v>0</v>
      </c>
      <c r="W117" s="12">
        <f>IF(C$4=0,0,IF(SUM(W$7:W116)=2,0,IF(AA117=W$6,IF(AA117=AA118,IF((AA116-AA117)&lt;=(AA119-AA118),2,0),IF(AA117=AA116,IF((AA115-AA116)&gt;(AA118-AA117),2,0),2)),0)))</f>
        <v>0</v>
      </c>
      <c r="X117" s="12">
        <f>IF(C$4=0,0,IF(SUM(X$7:X116)=2,0,IF(AB117=X$6,IF(AB117=AB118,IF((AB116-AB117)&lt;=(AB119-AB118),2,0),IF(AB117=AB116,IF((AB115-AB116)&gt;(AB118-AB117),2,0),2)),0)))</f>
        <v>0</v>
      </c>
      <c r="Y117" s="12">
        <f t="shared" si="30"/>
        <v>1</v>
      </c>
      <c r="Z117" s="12">
        <f t="shared" si="31"/>
        <v>1</v>
      </c>
      <c r="AA117" s="12">
        <f t="shared" si="32"/>
        <v>1</v>
      </c>
      <c r="AB117" s="12">
        <f t="shared" si="33"/>
        <v>1</v>
      </c>
      <c r="AD117" s="12">
        <f t="shared" si="34"/>
        <v>-19</v>
      </c>
      <c r="AE117" s="18">
        <f t="shared" si="35"/>
        <v>0</v>
      </c>
      <c r="AF117" s="12">
        <f>IF(S$4=0,0,IF(SUM(AF$7:AF116)=2,0,IF(AJ117=AF$6,IF(AJ117=AJ118,IF((AJ116-AJ117)&lt;=(AJ119-AJ118),2,0),IF(AJ117=AJ116,IF((AJ115-AJ116)&gt;(AJ118-AJ117),2,0),2)),0)))</f>
        <v>0</v>
      </c>
      <c r="AG117" s="12">
        <f>IF(C$4=0,0,IF(SUM(AG$7:AG116)=1,0,IF(AK117=AG$6,IF(AK117=AK118,IF((AK116-AK117)&lt;=(AK119-AK118),1,0),IF(AK117=AK116,IF((AK115-AK116)&gt;(AK118-AK117),1,0),1)),0)))</f>
        <v>0</v>
      </c>
      <c r="AH117" s="12">
        <f>IF(C$4=0,0,IF(SUM(AH$7:AH116)=2,0,IF(AL117=AH$6,IF(AL117=AL118,IF((AL116-AL117)&lt;=(AL119-AL118),2,0),IF(AL117=AL116,IF((AL115-AL116)&gt;(AL118-AL117),2,0),2)),0)))</f>
        <v>0</v>
      </c>
      <c r="AI117" s="12">
        <f>IF(S$4=0,0,IF(SUM(AI$7:AI116)=2,0,IF(AM117=AI$6,IF(AM117=AM118,IF((AM116-AM117)&lt;=(AM119-AM118),2,0),IF(AM117=AM116,IF((AM115-AM116)&gt;(AM118-AM117),2,0),2)),0)))</f>
        <v>0</v>
      </c>
      <c r="AJ117" s="12">
        <f t="shared" si="36"/>
        <v>1</v>
      </c>
      <c r="AK117" s="12">
        <f t="shared" si="37"/>
        <v>1</v>
      </c>
      <c r="AL117" s="12">
        <f t="shared" si="38"/>
        <v>1</v>
      </c>
      <c r="AM117" s="12">
        <f t="shared" si="39"/>
        <v>1</v>
      </c>
    </row>
    <row r="118" spans="1:39" ht="12" customHeight="1" x14ac:dyDescent="0.15">
      <c r="A118" s="5">
        <f t="shared" si="24"/>
        <v>10</v>
      </c>
      <c r="B118" s="5">
        <f t="shared" si="25"/>
        <v>0</v>
      </c>
      <c r="C118" s="14">
        <f t="shared" si="40"/>
        <v>-20</v>
      </c>
      <c r="F118" s="258">
        <f>VLOOKUP(C118,Blad1!$A:$I,9,0)</f>
        <v>127</v>
      </c>
      <c r="G118" s="65" t="str">
        <f t="shared" si="41"/>
        <v/>
      </c>
      <c r="H118" s="4" t="str">
        <f>IF(G118="I",$K118,IF(G118="II",$K118-SUM(H$8:H117),IF(G118="III",$K118-SUM(H$8:H117),IF(G118="IV",$K118-SUM(H$8:H117),IF(G118="V",1-SUM(H$8:H117)," ")))))</f>
        <v xml:space="preserve"> </v>
      </c>
      <c r="I118" s="66" t="str">
        <f t="shared" si="45"/>
        <v>E</v>
      </c>
      <c r="J118" s="43">
        <f>IF(I118="A",$K118,IF(I118="B",$K118-SUM(J$8:J117),IF(I118="C",$K118-SUM(J$8:J117),IF(I118="D",$K118-SUM(J$8:J117),IF(I118="E",1-SUM(J$8:J117)," ")))))</f>
        <v>0</v>
      </c>
      <c r="K118" s="1">
        <f>IF(C$4=0,0,(SUM(D$8:D118)/C$4))</f>
        <v>0</v>
      </c>
      <c r="L118" s="9" t="str">
        <f t="shared" si="26"/>
        <v xml:space="preserve"> </v>
      </c>
      <c r="M118" s="2" t="str">
        <f>IF(U118=2,K118,IF(W118=2,K118-SUM(M$8:M117),IF(X118=2,K118-SUM(M$8:M117),IF(X117=2,1-SUM(M$8:M117)," "))))</f>
        <v xml:space="preserve"> </v>
      </c>
      <c r="N118" s="1" t="str">
        <f t="shared" si="27"/>
        <v xml:space="preserve"> </v>
      </c>
      <c r="P118" s="3" t="str">
        <f>IF(O118="Plus",$K118,IF(O118="Basis",$K118-SUM(P$8:P117),IF(O118="Breedte",$K118-SUM(P$8:P117),IF(O117="Breedte",1-SUM(P$8:P117)," "))))</f>
        <v xml:space="preserve"> </v>
      </c>
      <c r="Q118" s="57" t="str">
        <f t="shared" si="44"/>
        <v/>
      </c>
      <c r="R118" s="93">
        <f t="shared" si="43"/>
        <v>127</v>
      </c>
      <c r="S118" s="12">
        <f t="shared" si="28"/>
        <v>-20</v>
      </c>
      <c r="T118" s="18">
        <f t="shared" si="29"/>
        <v>0</v>
      </c>
      <c r="U118" s="12">
        <f>IF(C$4=0,0,IF(SUM(U$7:U117)=2,0,IF(Y118=U$6,IF(Y118=Y119,IF((Y117-Y118)&lt;=(Y120-Y119),2,0),IF(Y118=Y117,IF((Y116-Y117)&gt;(Y119-Y118),2,0),2)),0)))</f>
        <v>0</v>
      </c>
      <c r="V118" s="12">
        <f>IF(C$4=0,0,IF(SUM(V$7:V117)=1,0,IF(Z118=V$6,IF(Z118=Z119,IF((Z117-Z118)&lt;=(Z120-Z119),1,0),IF(Z118=Z117,IF((Z116-Z117)&gt;(Z119-Z118),1,0),1)),0)))</f>
        <v>0</v>
      </c>
      <c r="W118" s="12">
        <f>IF(C$4=0,0,IF(SUM(W$7:W117)=2,0,IF(AA118=W$6,IF(AA118=AA119,IF((AA117-AA118)&lt;=(AA120-AA119),2,0),IF(AA118=AA117,IF((AA116-AA117)&gt;(AA119-AA118),2,0),2)),0)))</f>
        <v>0</v>
      </c>
      <c r="X118" s="12">
        <f>IF(C$4=0,0,IF(SUM(X$7:X117)=2,0,IF(AB118=X$6,IF(AB118=AB119,IF((AB117-AB118)&lt;=(AB120-AB119),2,0),IF(AB118=AB117,IF((AB116-AB117)&gt;(AB119-AB118),2,0),2)),0)))</f>
        <v>0</v>
      </c>
      <c r="Y118" s="12">
        <f t="shared" si="30"/>
        <v>1</v>
      </c>
      <c r="Z118" s="12">
        <f t="shared" si="31"/>
        <v>1</v>
      </c>
      <c r="AA118" s="12">
        <f t="shared" si="32"/>
        <v>1</v>
      </c>
      <c r="AB118" s="12">
        <f t="shared" si="33"/>
        <v>1</v>
      </c>
      <c r="AD118" s="12">
        <f t="shared" si="34"/>
        <v>-20</v>
      </c>
      <c r="AE118" s="18">
        <f t="shared" si="35"/>
        <v>0</v>
      </c>
      <c r="AF118" s="12">
        <f>IF(S$4=0,0,IF(SUM(AF$7:AF117)=2,0,IF(AJ118=AF$6,IF(AJ118=AJ119,IF((AJ117-AJ118)&lt;=(AJ120-AJ119),2,0),IF(AJ118=AJ117,IF((AJ116-AJ117)&gt;(AJ119-AJ118),2,0),2)),0)))</f>
        <v>0</v>
      </c>
      <c r="AG118" s="12">
        <f>IF(C$4=0,0,IF(SUM(AG$7:AG117)=1,0,IF(AK118=AG$6,IF(AK118=AK119,IF((AK117-AK118)&lt;=(AK120-AK119),1,0),IF(AK118=AK117,IF((AK116-AK117)&gt;(AK119-AK118),1,0),1)),0)))</f>
        <v>0</v>
      </c>
      <c r="AH118" s="12">
        <f>IF(C$4=0,0,IF(SUM(AH$7:AH117)=2,0,IF(AL118=AH$6,IF(AL118=AL119,IF((AL117-AL118)&lt;=(AL120-AL119),2,0),IF(AL118=AL117,IF((AL116-AL117)&gt;(AL119-AL118),2,0),2)),0)))</f>
        <v>0</v>
      </c>
      <c r="AI118" s="12">
        <f>IF(S$4=0,0,IF(SUM(AI$7:AI117)=2,0,IF(AM118=AI$6,IF(AM118=AM119,IF((AM117-AM118)&lt;=(AM120-AM119),2,0),IF(AM118=AM117,IF((AM116-AM117)&gt;(AM119-AM118),2,0),2)),0)))</f>
        <v>0</v>
      </c>
      <c r="AJ118" s="12">
        <f t="shared" si="36"/>
        <v>1</v>
      </c>
      <c r="AK118" s="12">
        <f t="shared" si="37"/>
        <v>1</v>
      </c>
      <c r="AL118" s="12">
        <f t="shared" si="38"/>
        <v>1</v>
      </c>
      <c r="AM118" s="12">
        <f t="shared" si="39"/>
        <v>1</v>
      </c>
    </row>
    <row r="119" spans="1:39" ht="12" customHeight="1" x14ac:dyDescent="0.15">
      <c r="A119" s="5">
        <f t="shared" si="24"/>
        <v>0</v>
      </c>
      <c r="B119" s="5">
        <f t="shared" si="25"/>
        <v>0</v>
      </c>
      <c r="C119" s="14">
        <f t="shared" si="40"/>
        <v>-21</v>
      </c>
      <c r="F119" s="258">
        <f>VLOOKUP(C119,Blad1!$A:$I,9,0)</f>
        <v>126</v>
      </c>
      <c r="G119" s="65" t="str">
        <f t="shared" si="41"/>
        <v/>
      </c>
      <c r="H119" s="4" t="str">
        <f>IF(G119="I",$K119,IF(G119="II",$K119-SUM(H$8:H118),IF(G119="III",$K119-SUM(H$8:H118),IF(G119="IV",$K119-SUM(H$8:H118),IF(G119="V",1-SUM(H$8:H118)," ")))))</f>
        <v xml:space="preserve"> </v>
      </c>
      <c r="I119" s="66" t="str">
        <f t="shared" si="45"/>
        <v/>
      </c>
      <c r="J119" s="43" t="str">
        <f>IF(I119="A",$K119,IF(I119="B",$K119-SUM(J$8:J118),IF(I119="C",$K119-SUM(J$8:J118),IF(I119="D",$K119-SUM(J$8:J118),IF(I119="E",1-SUM(J$8:J118)," ")))))</f>
        <v xml:space="preserve"> </v>
      </c>
      <c r="K119" s="1">
        <f>IF(C$4=0,0,(SUM(D$8:D119)/C$4))</f>
        <v>0</v>
      </c>
      <c r="L119" s="9" t="str">
        <f t="shared" si="26"/>
        <v xml:space="preserve"> </v>
      </c>
      <c r="M119" s="2" t="str">
        <f>IF(U119=2,K119,IF(W119=2,K119-SUM(M$8:M118),IF(X119=2,K119-SUM(M$8:M118),IF(X118=2,1-SUM(M$8:M118)," "))))</f>
        <v xml:space="preserve"> </v>
      </c>
      <c r="N119" s="1" t="str">
        <f t="shared" si="27"/>
        <v xml:space="preserve"> </v>
      </c>
      <c r="P119" s="3" t="str">
        <f>IF(O119="Plus",$K119,IF(O119="Basis",$K119-SUM(P$8:P118),IF(O119="Breedte",$K119-SUM(P$8:P118),IF(O118="Breedte",1-SUM(P$8:P118)," "))))</f>
        <v xml:space="preserve"> </v>
      </c>
      <c r="Q119" s="57" t="str">
        <f t="shared" si="44"/>
        <v/>
      </c>
      <c r="R119" s="93">
        <f t="shared" si="43"/>
        <v>126</v>
      </c>
      <c r="S119" s="12">
        <f t="shared" si="28"/>
        <v>-21</v>
      </c>
      <c r="T119" s="18">
        <f t="shared" si="29"/>
        <v>0</v>
      </c>
      <c r="U119" s="12">
        <f>IF(C$4=0,0,IF(SUM(U$7:U118)=2,0,IF(Y119=U$6,IF(Y119=Y120,IF((Y118-Y119)&lt;=(Y121-Y120),2,0),IF(Y119=Y118,IF((Y117-Y118)&gt;(Y120-Y119),2,0),2)),0)))</f>
        <v>0</v>
      </c>
      <c r="V119" s="12">
        <f>IF(C$4=0,0,IF(SUM(V$7:V118)=1,0,IF(Z119=V$6,IF(Z119=Z120,IF((Z118-Z119)&lt;=(Z121-Z120),1,0),IF(Z119=Z118,IF((Z117-Z118)&gt;(Z120-Z119),1,0),1)),0)))</f>
        <v>0</v>
      </c>
      <c r="W119" s="12">
        <f>IF(C$4=0,0,IF(SUM(W$7:W118)=2,0,IF(AA119=W$6,IF(AA119=AA120,IF((AA118-AA119)&lt;=(AA121-AA120),2,0),IF(AA119=AA118,IF((AA117-AA118)&gt;(AA120-AA119),2,0),2)),0)))</f>
        <v>0</v>
      </c>
      <c r="X119" s="12">
        <f>IF(C$4=0,0,IF(SUM(X$7:X118)=2,0,IF(AB119=X$6,IF(AB119=AB120,IF((AB118-AB119)&lt;=(AB121-AB120),2,0),IF(AB119=AB118,IF((AB117-AB118)&gt;(AB120-AB119),2,0),2)),0)))</f>
        <v>0</v>
      </c>
      <c r="Y119" s="12">
        <f t="shared" si="30"/>
        <v>1</v>
      </c>
      <c r="Z119" s="12">
        <f t="shared" si="31"/>
        <v>1</v>
      </c>
      <c r="AA119" s="12">
        <f t="shared" si="32"/>
        <v>1</v>
      </c>
      <c r="AB119" s="12">
        <f t="shared" si="33"/>
        <v>1</v>
      </c>
      <c r="AD119" s="12">
        <f t="shared" si="34"/>
        <v>-21</v>
      </c>
      <c r="AE119" s="18">
        <f t="shared" si="35"/>
        <v>0</v>
      </c>
      <c r="AF119" s="12">
        <f>IF(S$4=0,0,IF(SUM(AF$7:AF118)=2,0,IF(AJ119=AF$6,IF(AJ119=AJ120,IF((AJ118-AJ119)&lt;=(AJ121-AJ120),2,0),IF(AJ119=AJ118,IF((AJ117-AJ118)&gt;(AJ120-AJ119),2,0),2)),0)))</f>
        <v>0</v>
      </c>
      <c r="AG119" s="12">
        <f>IF(C$4=0,0,IF(SUM(AG$7:AG118)=1,0,IF(AK119=AG$6,IF(AK119=AK120,IF((AK118-AK119)&lt;=(AK121-AK120),1,0),IF(AK119=AK118,IF((AK117-AK118)&gt;(AK120-AK119),1,0),1)),0)))</f>
        <v>0</v>
      </c>
      <c r="AH119" s="12">
        <f>IF(C$4=0,0,IF(SUM(AH$7:AH118)=2,0,IF(AL119=AH$6,IF(AL119=AL120,IF((AL118-AL119)&lt;=(AL121-AL120),2,0),IF(AL119=AL118,IF((AL117-AL118)&gt;(AL120-AL119),2,0),2)),0)))</f>
        <v>0</v>
      </c>
      <c r="AI119" s="12">
        <f>IF(S$4=0,0,IF(SUM(AI$7:AI118)=2,0,IF(AM119=AI$6,IF(AM119=AM120,IF((AM118-AM119)&lt;=(AM121-AM120),2,0),IF(AM119=AM118,IF((AM117-AM118)&gt;(AM120-AM119),2,0),2)),0)))</f>
        <v>0</v>
      </c>
      <c r="AJ119" s="12">
        <f t="shared" si="36"/>
        <v>1</v>
      </c>
      <c r="AK119" s="12">
        <f t="shared" si="37"/>
        <v>1</v>
      </c>
      <c r="AL119" s="12">
        <f t="shared" si="38"/>
        <v>1</v>
      </c>
      <c r="AM119" s="12">
        <f t="shared" si="39"/>
        <v>1</v>
      </c>
    </row>
    <row r="120" spans="1:39" ht="12" customHeight="1" x14ac:dyDescent="0.15">
      <c r="A120" s="5">
        <f t="shared" si="24"/>
        <v>0</v>
      </c>
      <c r="B120" s="5">
        <f t="shared" si="25"/>
        <v>0</v>
      </c>
      <c r="C120" s="14">
        <f t="shared" si="40"/>
        <v>-22</v>
      </c>
      <c r="F120" s="258">
        <f>VLOOKUP(C120,Blad1!$A:$I,9,0)</f>
        <v>125</v>
      </c>
      <c r="G120" s="65" t="str">
        <f t="shared" si="41"/>
        <v/>
      </c>
      <c r="H120" s="4" t="str">
        <f>IF(G120="I",$K120,IF(G120="II",$K120-SUM(H$8:H119),IF(G120="III",$K120-SUM(H$8:H119),IF(G120="IV",$K120-SUM(H$8:H119),IF(G120="V",1-SUM(H$8:H119)," ")))))</f>
        <v xml:space="preserve"> </v>
      </c>
      <c r="I120" s="66" t="str">
        <f t="shared" si="45"/>
        <v/>
      </c>
      <c r="J120" s="43" t="str">
        <f>IF(I120="A",$K120,IF(I120="B",$K120-SUM(J$8:J119),IF(I120="C",$K120-SUM(J$8:J119),IF(I120="D",$K120-SUM(J$8:J119),IF(I120="E",1-SUM(J$8:J119)," ")))))</f>
        <v xml:space="preserve"> </v>
      </c>
      <c r="K120" s="1">
        <f>IF(C$4=0,0,(SUM(D$8:D120)/C$4))</f>
        <v>0</v>
      </c>
      <c r="L120" s="9" t="str">
        <f t="shared" si="26"/>
        <v xml:space="preserve"> </v>
      </c>
      <c r="M120" s="2" t="str">
        <f>IF(U120=2,K120,IF(W120=2,K120-SUM(M$8:M119),IF(X120=2,K120-SUM(M$8:M119),IF(X119=2,1-SUM(M$8:M119)," "))))</f>
        <v xml:space="preserve"> </v>
      </c>
      <c r="N120" s="1" t="str">
        <f t="shared" si="27"/>
        <v xml:space="preserve"> </v>
      </c>
      <c r="P120" s="3" t="str">
        <f>IF(O120="Plus",$K120,IF(O120="Basis",$K120-SUM(P$8:P119),IF(O120="Breedte",$K120-SUM(P$8:P119),IF(O119="Breedte",1-SUM(P$8:P119)," "))))</f>
        <v xml:space="preserve"> </v>
      </c>
      <c r="Q120" s="57" t="str">
        <f t="shared" si="44"/>
        <v/>
      </c>
      <c r="R120" s="93">
        <f t="shared" si="43"/>
        <v>125</v>
      </c>
      <c r="S120" s="12">
        <f t="shared" si="28"/>
        <v>-22</v>
      </c>
      <c r="T120" s="18">
        <f t="shared" si="29"/>
        <v>0</v>
      </c>
      <c r="U120" s="12">
        <f>IF(C$4=0,0,IF(SUM(U$7:U119)=2,0,IF(Y120=U$6,IF(Y120=Y121,IF((Y119-Y120)&lt;=(Y122-Y121),2,0),IF(Y120=Y119,IF((Y118-Y119)&gt;(Y121-Y120),2,0),2)),0)))</f>
        <v>0</v>
      </c>
      <c r="V120" s="12">
        <f>IF(C$4=0,0,IF(SUM(V$7:V119)=1,0,IF(Z120=V$6,IF(Z120=Z121,IF((Z119-Z120)&lt;=(Z122-Z121),1,0),IF(Z120=Z119,IF((Z118-Z119)&gt;(Z121-Z120),1,0),1)),0)))</f>
        <v>0</v>
      </c>
      <c r="W120" s="12">
        <f>IF(C$4=0,0,IF(SUM(W$7:W119)=2,0,IF(AA120=W$6,IF(AA120=AA121,IF((AA119-AA120)&lt;=(AA122-AA121),2,0),IF(AA120=AA119,IF((AA118-AA119)&gt;(AA121-AA120),2,0),2)),0)))</f>
        <v>0</v>
      </c>
      <c r="X120" s="12">
        <f>IF(C$4=0,0,IF(SUM(X$7:X119)=2,0,IF(AB120=X$6,IF(AB120=AB121,IF((AB119-AB120)&lt;=(AB122-AB121),2,0),IF(AB120=AB119,IF((AB118-AB119)&gt;(AB121-AB120),2,0),2)),0)))</f>
        <v>0</v>
      </c>
      <c r="Y120" s="12">
        <f t="shared" si="30"/>
        <v>1</v>
      </c>
      <c r="Z120" s="12">
        <f t="shared" si="31"/>
        <v>1</v>
      </c>
      <c r="AA120" s="12">
        <f t="shared" si="32"/>
        <v>1</v>
      </c>
      <c r="AB120" s="12">
        <f t="shared" si="33"/>
        <v>1</v>
      </c>
      <c r="AD120" s="12">
        <f t="shared" si="34"/>
        <v>-22</v>
      </c>
      <c r="AE120" s="18">
        <f t="shared" si="35"/>
        <v>0</v>
      </c>
      <c r="AF120" s="12">
        <f>IF(S$4=0,0,IF(SUM(AF$7:AF119)=2,0,IF(AJ120=AF$6,IF(AJ120=AJ121,IF((AJ119-AJ120)&lt;=(AJ122-AJ121),2,0),IF(AJ120=AJ119,IF((AJ118-AJ119)&gt;(AJ121-AJ120),2,0),2)),0)))</f>
        <v>0</v>
      </c>
      <c r="AG120" s="12">
        <f>IF(C$4=0,0,IF(SUM(AG$7:AG119)=1,0,IF(AK120=AG$6,IF(AK120=AK121,IF((AK119-AK120)&lt;=(AK122-AK121),1,0),IF(AK120=AK119,IF((AK118-AK119)&gt;(AK121-AK120),1,0),1)),0)))</f>
        <v>0</v>
      </c>
      <c r="AH120" s="12">
        <f>IF(C$4=0,0,IF(SUM(AH$7:AH119)=2,0,IF(AL120=AH$6,IF(AL120=AL121,IF((AL119-AL120)&lt;=(AL122-AL121),2,0),IF(AL120=AL119,IF((AL118-AL119)&gt;(AL121-AL120),2,0),2)),0)))</f>
        <v>0</v>
      </c>
      <c r="AI120" s="12">
        <f>IF(S$4=0,0,IF(SUM(AI$7:AI119)=2,0,IF(AM120=AI$6,IF(AM120=AM121,IF((AM119-AM120)&lt;=(AM122-AM121),2,0),IF(AM120=AM119,IF((AM118-AM119)&gt;(AM121-AM120),2,0),2)),0)))</f>
        <v>0</v>
      </c>
      <c r="AJ120" s="12">
        <f t="shared" si="36"/>
        <v>1</v>
      </c>
      <c r="AK120" s="12">
        <f t="shared" si="37"/>
        <v>1</v>
      </c>
      <c r="AL120" s="12">
        <f t="shared" si="38"/>
        <v>1</v>
      </c>
      <c r="AM120" s="12">
        <f t="shared" si="39"/>
        <v>1</v>
      </c>
    </row>
    <row r="121" spans="1:39" ht="12" customHeight="1" x14ac:dyDescent="0.15">
      <c r="A121" s="5">
        <f t="shared" si="24"/>
        <v>0</v>
      </c>
      <c r="B121" s="5">
        <f t="shared" si="25"/>
        <v>0</v>
      </c>
      <c r="C121" s="14">
        <f t="shared" si="40"/>
        <v>-23</v>
      </c>
      <c r="F121" s="258">
        <f>VLOOKUP(C121,Blad1!$A:$I,9,0)</f>
        <v>124</v>
      </c>
      <c r="G121" s="65" t="str">
        <f t="shared" si="41"/>
        <v/>
      </c>
      <c r="H121" s="4" t="str">
        <f>IF(G121="I",$K121,IF(G121="II",$K121-SUM(H$8:H120),IF(G121="III",$K121-SUM(H$8:H120),IF(G121="IV",$K121-SUM(H$8:H120),IF(G121="V",1-SUM(H$8:H120)," ")))))</f>
        <v xml:space="preserve"> </v>
      </c>
      <c r="I121" s="66" t="str">
        <f t="shared" si="45"/>
        <v/>
      </c>
      <c r="J121" s="43" t="str">
        <f>IF(I121="A",$K121,IF(I121="B",$K121-SUM(J$8:J120),IF(I121="C",$K121-SUM(J$8:J120),IF(I121="D",$K121-SUM(J$8:J120),IF(I121="E",1-SUM(J$8:J120)," ")))))</f>
        <v xml:space="preserve"> </v>
      </c>
      <c r="K121" s="1">
        <f>IF(C$4=0,0,(SUM(D$8:D121)/C$4))</f>
        <v>0</v>
      </c>
      <c r="L121" s="9" t="str">
        <f t="shared" si="26"/>
        <v xml:space="preserve"> </v>
      </c>
      <c r="M121" s="2" t="str">
        <f>IF(U121=2,K121,IF(W121=2,K121-SUM(M$8:M120),IF(X121=2,K121-SUM(M$8:M120),IF(X120=2,1-SUM(M$8:M120)," "))))</f>
        <v xml:space="preserve"> </v>
      </c>
      <c r="N121" s="1" t="str">
        <f t="shared" si="27"/>
        <v xml:space="preserve"> </v>
      </c>
      <c r="P121" s="3" t="str">
        <f>IF(O121="Plus",$K121,IF(O121="Basis",$K121-SUM(P$8:P120),IF(O121="Breedte",$K121-SUM(P$8:P120),IF(O120="Breedte",1-SUM(P$8:P120)," "))))</f>
        <v xml:space="preserve"> </v>
      </c>
      <c r="Q121" s="57" t="str">
        <f t="shared" si="44"/>
        <v/>
      </c>
      <c r="R121" s="93">
        <f t="shared" si="43"/>
        <v>124</v>
      </c>
      <c r="S121" s="12">
        <f t="shared" si="28"/>
        <v>-23</v>
      </c>
      <c r="T121" s="18">
        <f t="shared" si="29"/>
        <v>0</v>
      </c>
      <c r="U121" s="12">
        <f>IF(C$4=0,0,IF(SUM(U$7:U120)=2,0,IF(Y121=U$6,IF(Y121=Y122,IF((Y120-Y121)&lt;=(Y123-Y122),2,0),IF(Y121=Y120,IF((Y119-Y120)&gt;(Y122-Y121),2,0),2)),0)))</f>
        <v>0</v>
      </c>
      <c r="V121" s="12">
        <f>IF(C$4=0,0,IF(SUM(V$7:V120)=1,0,IF(Z121=V$6,IF(Z121=Z122,IF((Z120-Z121)&lt;=(Z123-Z122),1,0),IF(Z121=Z120,IF((Z119-Z120)&gt;(Z122-Z121),1,0),1)),0)))</f>
        <v>0</v>
      </c>
      <c r="W121" s="12">
        <f>IF(C$4=0,0,IF(SUM(W$7:W120)=2,0,IF(AA121=W$6,IF(AA121=AA122,IF((AA120-AA121)&lt;=(AA123-AA122),2,0),IF(AA121=AA120,IF((AA119-AA120)&gt;(AA122-AA121),2,0),2)),0)))</f>
        <v>0</v>
      </c>
      <c r="X121" s="12">
        <f>IF(C$4=0,0,IF(SUM(X$7:X120)=2,0,IF(AB121=X$6,IF(AB121=AB122,IF((AB120-AB121)&lt;=(AB123-AB122),2,0),IF(AB121=AB120,IF((AB119-AB120)&gt;(AB122-AB121),2,0),2)),0)))</f>
        <v>0</v>
      </c>
      <c r="Y121" s="12">
        <f t="shared" si="30"/>
        <v>1</v>
      </c>
      <c r="Z121" s="12">
        <f t="shared" si="31"/>
        <v>1</v>
      </c>
      <c r="AA121" s="12">
        <f t="shared" si="32"/>
        <v>1</v>
      </c>
      <c r="AB121" s="12">
        <f t="shared" si="33"/>
        <v>1</v>
      </c>
      <c r="AD121" s="12">
        <f t="shared" si="34"/>
        <v>-23</v>
      </c>
      <c r="AE121" s="18">
        <f t="shared" si="35"/>
        <v>0</v>
      </c>
      <c r="AF121" s="12">
        <f>IF(S$4=0,0,IF(SUM(AF$7:AF120)=2,0,IF(AJ121=AF$6,IF(AJ121=AJ122,IF((AJ120-AJ121)&lt;=(AJ123-AJ122),2,0),IF(AJ121=AJ120,IF((AJ119-AJ120)&gt;(AJ122-AJ121),2,0),2)),0)))</f>
        <v>0</v>
      </c>
      <c r="AG121" s="12">
        <f>IF(C$4=0,0,IF(SUM(AG$7:AG120)=1,0,IF(AK121=AG$6,IF(AK121=AK122,IF((AK120-AK121)&lt;=(AK123-AK122),1,0),IF(AK121=AK120,IF((AK119-AK120)&gt;(AK122-AK121),1,0),1)),0)))</f>
        <v>0</v>
      </c>
      <c r="AH121" s="12">
        <f>IF(C$4=0,0,IF(SUM(AH$7:AH120)=2,0,IF(AL121=AH$6,IF(AL121=AL122,IF((AL120-AL121)&lt;=(AL123-AL122),2,0),IF(AL121=AL120,IF((AL119-AL120)&gt;(AL122-AL121),2,0),2)),0)))</f>
        <v>0</v>
      </c>
      <c r="AI121" s="12">
        <f>IF(S$4=0,0,IF(SUM(AI$7:AI120)=2,0,IF(AM121=AI$6,IF(AM121=AM122,IF((AM120-AM121)&lt;=(AM123-AM122),2,0),IF(AM121=AM120,IF((AM119-AM120)&gt;(AM122-AM121),2,0),2)),0)))</f>
        <v>0</v>
      </c>
      <c r="AJ121" s="12">
        <f t="shared" si="36"/>
        <v>1</v>
      </c>
      <c r="AK121" s="12">
        <f t="shared" si="37"/>
        <v>1</v>
      </c>
      <c r="AL121" s="12">
        <f t="shared" si="38"/>
        <v>1</v>
      </c>
      <c r="AM121" s="12">
        <f t="shared" si="39"/>
        <v>1</v>
      </c>
    </row>
    <row r="122" spans="1:39" ht="12" customHeight="1" x14ac:dyDescent="0.15">
      <c r="A122" s="5">
        <f t="shared" si="24"/>
        <v>0</v>
      </c>
      <c r="B122" s="5">
        <f t="shared" si="25"/>
        <v>0</v>
      </c>
      <c r="C122" s="14">
        <f t="shared" si="40"/>
        <v>-24</v>
      </c>
      <c r="F122" s="258">
        <f>VLOOKUP(C122,Blad1!$A:$I,9,0)</f>
        <v>123</v>
      </c>
      <c r="G122" s="65" t="str">
        <f t="shared" si="41"/>
        <v/>
      </c>
      <c r="H122" s="4" t="str">
        <f>IF(G122="I",$K122,IF(G122="II",$K122-SUM(H$8:H121),IF(G122="III",$K122-SUM(H$8:H121),IF(G122="IV",$K122-SUM(H$8:H121),IF(G122="V",1-SUM(H$8:H121)," ")))))</f>
        <v xml:space="preserve"> </v>
      </c>
      <c r="I122" s="66" t="str">
        <f t="shared" si="45"/>
        <v/>
      </c>
      <c r="J122" s="43" t="str">
        <f>IF(I122="A",$K122,IF(I122="B",$K122-SUM(J$8:J121),IF(I122="C",$K122-SUM(J$8:J121),IF(I122="D",$K122-SUM(J$8:J121),IF(I122="E",1-SUM(J$8:J121)," ")))))</f>
        <v xml:space="preserve"> </v>
      </c>
      <c r="K122" s="1">
        <f>IF(C$4=0,0,(SUM(D$8:D122)/C$4))</f>
        <v>0</v>
      </c>
      <c r="L122" s="9" t="str">
        <f t="shared" si="26"/>
        <v xml:space="preserve"> </v>
      </c>
      <c r="M122" s="2" t="str">
        <f>IF(U122=2,K122,IF(W122=2,K122-SUM(M$8:M121),IF(X122=2,K122-SUM(M$8:M121),IF(X121=2,1-SUM(M$8:M121)," "))))</f>
        <v xml:space="preserve"> </v>
      </c>
      <c r="N122" s="1" t="str">
        <f t="shared" si="27"/>
        <v xml:space="preserve"> </v>
      </c>
      <c r="P122" s="3" t="str">
        <f>IF(O122="Plus",$K122,IF(O122="Basis",$K122-SUM(P$8:P121),IF(O122="Breedte",$K122-SUM(P$8:P121),IF(O121="Breedte",1-SUM(P$8:P121)," "))))</f>
        <v xml:space="preserve"> </v>
      </c>
      <c r="Q122" s="57" t="str">
        <f t="shared" si="44"/>
        <v/>
      </c>
      <c r="R122" s="93">
        <f t="shared" si="43"/>
        <v>123</v>
      </c>
      <c r="S122" s="12">
        <f t="shared" si="28"/>
        <v>-24</v>
      </c>
      <c r="T122" s="18">
        <f t="shared" si="29"/>
        <v>0</v>
      </c>
      <c r="U122" s="12">
        <f>IF(C$4=0,0,IF(SUM(U$7:U121)=2,0,IF(Y122=U$6,IF(Y122=Y123,IF((Y121-Y122)&lt;=(Y124-Y123),2,0),IF(Y122=Y121,IF((Y120-Y121)&gt;(Y123-Y122),2,0),2)),0)))</f>
        <v>0</v>
      </c>
      <c r="V122" s="12">
        <f>IF(C$4=0,0,IF(SUM(V$7:V121)=1,0,IF(Z122=V$6,IF(Z122=Z123,IF((Z121-Z122)&lt;=(Z124-Z123),1,0),IF(Z122=Z121,IF((Z120-Z121)&gt;(Z123-Z122),1,0),1)),0)))</f>
        <v>0</v>
      </c>
      <c r="W122" s="12">
        <f>IF(C$4=0,0,IF(SUM(W$7:W121)=2,0,IF(AA122=W$6,IF(AA122=AA123,IF((AA121-AA122)&lt;=(AA124-AA123),2,0),IF(AA122=AA121,IF((AA120-AA121)&gt;(AA123-AA122),2,0),2)),0)))</f>
        <v>0</v>
      </c>
      <c r="X122" s="12">
        <f>IF(C$4=0,0,IF(SUM(X$7:X121)=2,0,IF(AB122=X$6,IF(AB122=AB123,IF((AB121-AB122)&lt;=(AB124-AB123),2,0),IF(AB122=AB121,IF((AB120-AB121)&gt;(AB123-AB122),2,0),2)),0)))</f>
        <v>0</v>
      </c>
      <c r="Y122" s="12">
        <f t="shared" si="30"/>
        <v>1</v>
      </c>
      <c r="Z122" s="12">
        <f t="shared" si="31"/>
        <v>1</v>
      </c>
      <c r="AA122" s="12">
        <f t="shared" si="32"/>
        <v>1</v>
      </c>
      <c r="AB122" s="12">
        <f t="shared" si="33"/>
        <v>1</v>
      </c>
      <c r="AD122" s="12">
        <f t="shared" si="34"/>
        <v>-24</v>
      </c>
      <c r="AE122" s="18">
        <f t="shared" si="35"/>
        <v>0</v>
      </c>
      <c r="AF122" s="12">
        <f>IF(S$4=0,0,IF(SUM(AF$7:AF121)=2,0,IF(AJ122=AF$6,IF(AJ122=AJ123,IF((AJ121-AJ122)&lt;=(AJ124-AJ123),2,0),IF(AJ122=AJ121,IF((AJ120-AJ121)&gt;(AJ123-AJ122),2,0),2)),0)))</f>
        <v>0</v>
      </c>
      <c r="AG122" s="12">
        <f>IF(C$4=0,0,IF(SUM(AG$7:AG121)=1,0,IF(AK122=AG$6,IF(AK122=AK123,IF((AK121-AK122)&lt;=(AK124-AK123),1,0),IF(AK122=AK121,IF((AK120-AK121)&gt;(AK123-AK122),1,0),1)),0)))</f>
        <v>0</v>
      </c>
      <c r="AH122" s="12">
        <f>IF(C$4=0,0,IF(SUM(AH$7:AH121)=2,0,IF(AL122=AH$6,IF(AL122=AL123,IF((AL121-AL122)&lt;=(AL124-AL123),2,0),IF(AL122=AL121,IF((AL120-AL121)&gt;(AL123-AL122),2,0),2)),0)))</f>
        <v>0</v>
      </c>
      <c r="AI122" s="12">
        <f>IF(S$4=0,0,IF(SUM(AI$7:AI121)=2,0,IF(AM122=AI$6,IF(AM122=AM123,IF((AM121-AM122)&lt;=(AM124-AM123),2,0),IF(AM122=AM121,IF((AM120-AM121)&gt;(AM123-AM122),2,0),2)),0)))</f>
        <v>0</v>
      </c>
      <c r="AJ122" s="12">
        <f t="shared" si="36"/>
        <v>1</v>
      </c>
      <c r="AK122" s="12">
        <f t="shared" si="37"/>
        <v>1</v>
      </c>
      <c r="AL122" s="12">
        <f t="shared" si="38"/>
        <v>1</v>
      </c>
      <c r="AM122" s="12">
        <f t="shared" si="39"/>
        <v>1</v>
      </c>
    </row>
    <row r="123" spans="1:39" ht="12" customHeight="1" x14ac:dyDescent="0.15">
      <c r="A123" s="5">
        <f t="shared" si="24"/>
        <v>0</v>
      </c>
      <c r="B123" s="5">
        <f t="shared" si="25"/>
        <v>0</v>
      </c>
      <c r="C123" s="14">
        <f t="shared" si="40"/>
        <v>-25</v>
      </c>
      <c r="F123" s="258">
        <f>VLOOKUP(C123,Blad1!$A:$I,9,0)</f>
        <v>122</v>
      </c>
      <c r="G123" s="65" t="str">
        <f t="shared" si="41"/>
        <v/>
      </c>
      <c r="H123" s="4" t="str">
        <f>IF(G123="I",$K123,IF(G123="II",$K123-SUM(H$8:H122),IF(G123="III",$K123-SUM(H$8:H122),IF(G123="IV",$K123-SUM(H$8:H122),IF(G123="V",1-SUM(H$8:H122)," ")))))</f>
        <v xml:space="preserve"> </v>
      </c>
      <c r="I123" s="66" t="str">
        <f t="shared" si="45"/>
        <v/>
      </c>
      <c r="J123" s="43" t="str">
        <f>IF(I123="A",$K123,IF(I123="B",$K123-SUM(J$8:J122),IF(I123="C",$K123-SUM(J$8:J122),IF(I123="D",$K123-SUM(J$8:J122),IF(I123="E",1-SUM(J$8:J122)," ")))))</f>
        <v xml:space="preserve"> </v>
      </c>
      <c r="K123" s="1">
        <f>IF(C$4=0,0,(SUM(D$8:D123)/C$4))</f>
        <v>0</v>
      </c>
      <c r="L123" s="9" t="str">
        <f t="shared" si="26"/>
        <v xml:space="preserve"> </v>
      </c>
      <c r="M123" s="2" t="str">
        <f>IF(U123=2,K123,IF(W123=2,K123-SUM(M$8:M122),IF(X123=2,K123-SUM(M$8:M122),IF(X122=2,1-SUM(M$8:M122)," "))))</f>
        <v xml:space="preserve"> </v>
      </c>
      <c r="N123" s="1" t="str">
        <f t="shared" si="27"/>
        <v xml:space="preserve"> </v>
      </c>
      <c r="P123" s="3" t="str">
        <f>IF(O123="Plus",$K123,IF(O123="Basis",$K123-SUM(P$8:P122),IF(O123="Breedte",$K123-SUM(P$8:P122),IF(O122="Breedte",1-SUM(P$8:P122)," "))))</f>
        <v xml:space="preserve"> </v>
      </c>
      <c r="Q123" s="57" t="str">
        <f t="shared" si="44"/>
        <v/>
      </c>
      <c r="R123" s="93">
        <f t="shared" si="43"/>
        <v>122</v>
      </c>
      <c r="S123" s="12">
        <f t="shared" si="28"/>
        <v>-25</v>
      </c>
      <c r="T123" s="18">
        <f t="shared" si="29"/>
        <v>0</v>
      </c>
      <c r="U123" s="12">
        <f>IF(C$4=0,0,IF(SUM(U$7:U122)=2,0,IF(Y123=U$6,IF(Y123=Y124,IF((Y122-Y123)&lt;=(Y125-Y124),2,0),IF(Y123=Y122,IF((Y121-Y122)&gt;(Y124-Y123),2,0),2)),0)))</f>
        <v>0</v>
      </c>
      <c r="V123" s="12">
        <f>IF(C$4=0,0,IF(SUM(V$7:V122)=1,0,IF(Z123=V$6,IF(Z123=Z124,IF((Z122-Z123)&lt;=(Z125-Z124),1,0),IF(Z123=Z122,IF((Z121-Z122)&gt;(Z124-Z123),1,0),1)),0)))</f>
        <v>0</v>
      </c>
      <c r="W123" s="12">
        <f>IF(C$4=0,0,IF(SUM(W$7:W122)=2,0,IF(AA123=W$6,IF(AA123=AA124,IF((AA122-AA123)&lt;=(AA125-AA124),2,0),IF(AA123=AA122,IF((AA121-AA122)&gt;(AA124-AA123),2,0),2)),0)))</f>
        <v>0</v>
      </c>
      <c r="X123" s="12">
        <f>IF(C$4=0,0,IF(SUM(X$7:X122)=2,0,IF(AB123=X$6,IF(AB123=AB124,IF((AB122-AB123)&lt;=(AB125-AB124),2,0),IF(AB123=AB122,IF((AB121-AB122)&gt;(AB124-AB123),2,0),2)),0)))</f>
        <v>0</v>
      </c>
      <c r="Y123" s="12">
        <f t="shared" si="30"/>
        <v>1</v>
      </c>
      <c r="Z123" s="12">
        <f t="shared" si="31"/>
        <v>1</v>
      </c>
      <c r="AA123" s="12">
        <f t="shared" si="32"/>
        <v>1</v>
      </c>
      <c r="AB123" s="12">
        <f t="shared" si="33"/>
        <v>1</v>
      </c>
      <c r="AD123" s="12">
        <f t="shared" si="34"/>
        <v>-25</v>
      </c>
      <c r="AE123" s="18">
        <f t="shared" si="35"/>
        <v>0</v>
      </c>
      <c r="AF123" s="12">
        <f>IF(S$4=0,0,IF(SUM(AF$7:AF122)=2,0,IF(AJ123=AF$6,IF(AJ123=AJ124,IF((AJ122-AJ123)&lt;=(AJ125-AJ124),2,0),IF(AJ123=AJ122,IF((AJ121-AJ122)&gt;(AJ124-AJ123),2,0),2)),0)))</f>
        <v>0</v>
      </c>
      <c r="AG123" s="12">
        <f>IF(C$4=0,0,IF(SUM(AG$7:AG122)=1,0,IF(AK123=AG$6,IF(AK123=AK124,IF((AK122-AK123)&lt;=(AK125-AK124),1,0),IF(AK123=AK122,IF((AK121-AK122)&gt;(AK124-AK123),1,0),1)),0)))</f>
        <v>0</v>
      </c>
      <c r="AH123" s="12">
        <f>IF(C$4=0,0,IF(SUM(AH$7:AH122)=2,0,IF(AL123=AH$6,IF(AL123=AL124,IF((AL122-AL123)&lt;=(AL125-AL124),2,0),IF(AL123=AL122,IF((AL121-AL122)&gt;(AL124-AL123),2,0),2)),0)))</f>
        <v>0</v>
      </c>
      <c r="AI123" s="12">
        <f>IF(S$4=0,0,IF(SUM(AI$7:AI122)=2,0,IF(AM123=AI$6,IF(AM123=AM124,IF((AM122-AM123)&lt;=(AM125-AM124),2,0),IF(AM123=AM122,IF((AM121-AM122)&gt;(AM124-AM123),2,0),2)),0)))</f>
        <v>0</v>
      </c>
      <c r="AJ123" s="12">
        <f t="shared" si="36"/>
        <v>1</v>
      </c>
      <c r="AK123" s="12">
        <f t="shared" si="37"/>
        <v>1</v>
      </c>
      <c r="AL123" s="12">
        <f t="shared" si="38"/>
        <v>1</v>
      </c>
      <c r="AM123" s="12">
        <f t="shared" si="39"/>
        <v>1</v>
      </c>
    </row>
    <row r="124" spans="1:39" ht="12" customHeight="1" x14ac:dyDescent="0.15">
      <c r="A124" s="5">
        <f t="shared" si="24"/>
        <v>0</v>
      </c>
      <c r="B124" s="5">
        <f t="shared" si="25"/>
        <v>0</v>
      </c>
      <c r="C124" s="14">
        <f t="shared" si="40"/>
        <v>-26</v>
      </c>
      <c r="F124" s="258">
        <f>VLOOKUP(C124,Blad1!$A:$C,3,0)</f>
        <v>155</v>
      </c>
      <c r="G124" s="65" t="str">
        <f t="shared" si="41"/>
        <v/>
      </c>
      <c r="H124" s="4" t="str">
        <f>IF(G124="I",$K124,IF(G124="II",$K124-SUM(H$8:H123),IF(G124="III",$K124-SUM(H$8:H123),IF(G124="IV",$K124-SUM(H$8:H123),IF(G124="V",1-SUM(H$8:H123)," ")))))</f>
        <v xml:space="preserve"> </v>
      </c>
      <c r="I124" s="66" t="str">
        <f t="shared" si="45"/>
        <v/>
      </c>
      <c r="J124" s="43" t="str">
        <f>IF(I124="A",$K124,IF(I124="B",$K124-SUM(J$8:J123),IF(I124="C",$K124-SUM(J$8:J123),IF(I124="D",$K124-SUM(J$8:J123),IF(I124="E",1-SUM(J$8:J123)," ")))))</f>
        <v xml:space="preserve"> </v>
      </c>
      <c r="K124" s="1">
        <f>IF(C$4=0,0,(SUM(D$8:D124)/C$4))</f>
        <v>0</v>
      </c>
      <c r="L124" s="9" t="str">
        <f t="shared" si="26"/>
        <v xml:space="preserve"> </v>
      </c>
      <c r="M124" s="2" t="str">
        <f>IF(U124=2,K124,IF(W124=2,K124-SUM(M$8:M123),IF(X124=2,K124-SUM(M$8:M123),IF(X123=2,1-SUM(M$8:M123)," "))))</f>
        <v xml:space="preserve"> </v>
      </c>
      <c r="N124" s="1" t="str">
        <f t="shared" si="27"/>
        <v xml:space="preserve"> </v>
      </c>
      <c r="P124" s="3" t="str">
        <f>IF(O124="Plus",$K124,IF(O124="Basis",$K124-SUM(P$8:P123),IF(O124="Breedte",$K124-SUM(P$8:P123),IF(O123="Breedte",1-SUM(P$8:P123)," "))))</f>
        <v xml:space="preserve"> </v>
      </c>
      <c r="Q124" s="57" t="str">
        <f t="shared" si="44"/>
        <v/>
      </c>
      <c r="R124" s="93">
        <f t="shared" si="43"/>
        <v>155</v>
      </c>
      <c r="S124" s="12">
        <f t="shared" si="28"/>
        <v>-26</v>
      </c>
      <c r="T124" s="18">
        <f t="shared" si="29"/>
        <v>0</v>
      </c>
      <c r="U124" s="12">
        <f>IF(C$4=0,0,IF(SUM(U$7:U123)=2,0,IF(Y124=U$6,IF(Y124=Y125,IF((Y123-Y124)&lt;=(Y126-Y125),2,0),IF(Y124=Y123,IF((Y122-Y123)&gt;(Y125-Y124),2,0),2)),0)))</f>
        <v>0</v>
      </c>
      <c r="V124" s="12">
        <f>IF(C$4=0,0,IF(SUM(V$7:V123)=1,0,IF(Z124=V$6,IF(Z124=Z125,IF((Z123-Z124)&lt;=(Z126-Z125),1,0),IF(Z124=Z123,IF((Z122-Z123)&gt;(Z125-Z124),1,0),1)),0)))</f>
        <v>0</v>
      </c>
      <c r="W124" s="12">
        <f>IF(C$4=0,0,IF(SUM(W$7:W123)=2,0,IF(AA124=W$6,IF(AA124=AA125,IF((AA123-AA124)&lt;=(AA126-AA125),2,0),IF(AA124=AA123,IF((AA122-AA123)&gt;(AA125-AA124),2,0),2)),0)))</f>
        <v>0</v>
      </c>
      <c r="X124" s="12">
        <f>IF(C$4=0,0,IF(SUM(X$7:X123)=2,0,IF(AB124=X$6,IF(AB124=AB125,IF((AB123-AB124)&lt;=(AB126-AB125),2,0),IF(AB124=AB123,IF((AB122-AB123)&gt;(AB125-AB124),2,0),2)),0)))</f>
        <v>0</v>
      </c>
      <c r="Y124" s="12">
        <f t="shared" si="30"/>
        <v>1</v>
      </c>
      <c r="Z124" s="12">
        <f t="shared" si="31"/>
        <v>1</v>
      </c>
      <c r="AA124" s="12">
        <f t="shared" si="32"/>
        <v>1</v>
      </c>
      <c r="AB124" s="12">
        <f t="shared" si="33"/>
        <v>1</v>
      </c>
      <c r="AD124" s="12">
        <f t="shared" si="34"/>
        <v>-26</v>
      </c>
      <c r="AE124" s="18">
        <f t="shared" si="35"/>
        <v>0</v>
      </c>
      <c r="AF124" s="12">
        <f>IF(S$4=0,0,IF(SUM(AF$7:AF123)=2,0,IF(AJ124=AF$6,IF(AJ124=AJ125,IF((AJ123-AJ124)&lt;=(AJ126-AJ125),2,0),IF(AJ124=AJ123,IF((AJ122-AJ123)&gt;(AJ125-AJ124),2,0),2)),0)))</f>
        <v>0</v>
      </c>
      <c r="AG124" s="12">
        <f>IF(C$4=0,0,IF(SUM(AG$7:AG123)=1,0,IF(AK124=AG$6,IF(AK124=AK125,IF((AK123-AK124)&lt;=(AK126-AK125),1,0),IF(AK124=AK123,IF((AK122-AK123)&gt;(AK125-AK124),1,0),1)),0)))</f>
        <v>0</v>
      </c>
      <c r="AH124" s="12">
        <f>IF(C$4=0,0,IF(SUM(AH$7:AH123)=2,0,IF(AL124=AH$6,IF(AL124=AL125,IF((AL123-AL124)&lt;=(AL126-AL125),2,0),IF(AL124=AL123,IF((AL122-AL123)&gt;(AL125-AL124),2,0),2)),0)))</f>
        <v>0</v>
      </c>
      <c r="AI124" s="12">
        <f>IF(S$4=0,0,IF(SUM(AI$7:AI123)=2,0,IF(AM124=AI$6,IF(AM124=AM125,IF((AM123-AM124)&lt;=(AM126-AM125),2,0),IF(AM124=AM123,IF((AM122-AM123)&gt;(AM125-AM124),2,0),2)),0)))</f>
        <v>0</v>
      </c>
      <c r="AJ124" s="12">
        <f t="shared" si="36"/>
        <v>1</v>
      </c>
      <c r="AK124" s="12">
        <f t="shared" si="37"/>
        <v>1</v>
      </c>
      <c r="AL124" s="12">
        <f t="shared" si="38"/>
        <v>1</v>
      </c>
      <c r="AM124" s="12">
        <f t="shared" si="39"/>
        <v>1</v>
      </c>
    </row>
    <row r="125" spans="1:39" ht="12" customHeight="1" x14ac:dyDescent="0.15">
      <c r="A125" s="5">
        <f t="shared" si="24"/>
        <v>0</v>
      </c>
      <c r="B125" s="5">
        <f t="shared" si="25"/>
        <v>0</v>
      </c>
      <c r="C125" s="14">
        <f t="shared" si="40"/>
        <v>-27</v>
      </c>
      <c r="F125" s="120">
        <f>VLOOKUP(C125,Blad1!$A:$C,3,0)</f>
        <v>154</v>
      </c>
      <c r="G125" s="65" t="str">
        <f t="shared" si="41"/>
        <v/>
      </c>
      <c r="H125" s="4" t="str">
        <f>IF(G125="I",$K125,IF(G125="II",$K125-SUM(H$8:H124),IF(G125="III",$K125-SUM(H$8:H124),IF(G125="IV",$K125-SUM(H$8:H124),IF(G125="V",1-SUM(H$8:H124)," ")))))</f>
        <v xml:space="preserve"> </v>
      </c>
      <c r="I125" s="66" t="str">
        <f t="shared" si="45"/>
        <v/>
      </c>
      <c r="J125" s="43" t="str">
        <f>IF(I125="A",$K125,IF(I125="B",$K125-SUM(J$8:J124),IF(I125="C",$K125-SUM(J$8:J124),IF(I125="D",$K125-SUM(J$8:J124),IF(I125="E",1-SUM(J$8:J124)," ")))))</f>
        <v xml:space="preserve"> </v>
      </c>
      <c r="K125" s="1">
        <f>IF(C$4=0,0,(SUM(D$8:D125)/C$4))</f>
        <v>0</v>
      </c>
      <c r="L125" s="9" t="str">
        <f t="shared" si="26"/>
        <v xml:space="preserve"> </v>
      </c>
      <c r="M125" s="2" t="str">
        <f>IF(U125=2,K125,IF(W125=2,K125-SUM(M$8:M124),IF(X125=2,K125-SUM(M$8:M124),IF(X124=2,1-SUM(M$8:M124)," "))))</f>
        <v xml:space="preserve"> </v>
      </c>
      <c r="N125" s="1" t="str">
        <f t="shared" si="27"/>
        <v xml:space="preserve"> </v>
      </c>
      <c r="P125" s="3" t="str">
        <f>IF(O125="Plus",$K125,IF(O125="Basis",$K125-SUM(P$8:P124),IF(O125="Breedte",$K125-SUM(P$8:P124),IF(O124="Breedte",1-SUM(P$8:P124)," "))))</f>
        <v xml:space="preserve"> </v>
      </c>
      <c r="Q125" s="57" t="str">
        <f t="shared" si="44"/>
        <v/>
      </c>
      <c r="R125" s="93">
        <f t="shared" si="43"/>
        <v>154</v>
      </c>
      <c r="S125" s="12">
        <f t="shared" si="28"/>
        <v>-27</v>
      </c>
      <c r="T125" s="18">
        <f t="shared" si="29"/>
        <v>0</v>
      </c>
      <c r="U125" s="12">
        <f>IF(C$4=0,0,IF(SUM(U$7:U124)=2,0,IF(Y125=U$6,IF(Y125=Y126,IF((Y124-Y125)&lt;=(Y127-Y126),2,0),IF(Y125=Y124,IF((Y123-Y124)&gt;(Y126-Y125),2,0),2)),0)))</f>
        <v>0</v>
      </c>
      <c r="V125" s="12">
        <f>IF(C$4=0,0,IF(SUM(V$7:V124)=1,0,IF(Z125=V$6,IF(Z125=Z126,IF((Z124-Z125)&lt;=(Z127-Z126),1,0),IF(Z125=Z124,IF((Z123-Z124)&gt;(Z126-Z125),1,0),1)),0)))</f>
        <v>0</v>
      </c>
      <c r="W125" s="12">
        <f>IF(C$4=0,0,IF(SUM(W$7:W124)=2,0,IF(AA125=W$6,IF(AA125=AA126,IF((AA124-AA125)&lt;=(AA127-AA126),2,0),IF(AA125=AA124,IF((AA123-AA124)&gt;(AA126-AA125),2,0),2)),0)))</f>
        <v>0</v>
      </c>
      <c r="X125" s="12">
        <f>IF(C$4=0,0,IF(SUM(X$7:X124)=2,0,IF(AB125=X$6,IF(AB125=AB126,IF((AB124-AB125)&lt;=(AB127-AB126),2,0),IF(AB125=AB124,IF((AB123-AB124)&gt;(AB126-AB125),2,0),2)),0)))</f>
        <v>0</v>
      </c>
      <c r="Y125" s="12">
        <f t="shared" si="30"/>
        <v>1</v>
      </c>
      <c r="Z125" s="12">
        <f t="shared" si="31"/>
        <v>1</v>
      </c>
      <c r="AA125" s="12">
        <f t="shared" si="32"/>
        <v>1</v>
      </c>
      <c r="AB125" s="12">
        <f t="shared" si="33"/>
        <v>1</v>
      </c>
      <c r="AD125" s="12">
        <f t="shared" si="34"/>
        <v>-27</v>
      </c>
      <c r="AE125" s="18">
        <f t="shared" si="35"/>
        <v>0</v>
      </c>
      <c r="AF125" s="12">
        <f>IF(S$4=0,0,IF(SUM(AF$7:AF124)=2,0,IF(AJ125=AF$6,IF(AJ125=AJ126,IF((AJ124-AJ125)&lt;=(AJ127-AJ126),2,0),IF(AJ125=AJ124,IF((AJ123-AJ124)&gt;(AJ126-AJ125),2,0),2)),0)))</f>
        <v>0</v>
      </c>
      <c r="AG125" s="12">
        <f>IF(C$4=0,0,IF(SUM(AG$7:AG124)=1,0,IF(AK125=AG$6,IF(AK125=AK126,IF((AK124-AK125)&lt;=(AK127-AK126),1,0),IF(AK125=AK124,IF((AK123-AK124)&gt;(AK126-AK125),1,0),1)),0)))</f>
        <v>0</v>
      </c>
      <c r="AH125" s="12">
        <f>IF(C$4=0,0,IF(SUM(AH$7:AH124)=2,0,IF(AL125=AH$6,IF(AL125=AL126,IF((AL124-AL125)&lt;=(AL127-AL126),2,0),IF(AL125=AL124,IF((AL123-AL124)&gt;(AL126-AL125),2,0),2)),0)))</f>
        <v>0</v>
      </c>
      <c r="AI125" s="12">
        <f>IF(S$4=0,0,IF(SUM(AI$7:AI124)=2,0,IF(AM125=AI$6,IF(AM125=AM126,IF((AM124-AM125)&lt;=(AM127-AM126),2,0),IF(AM125=AM124,IF((AM123-AM124)&gt;(AM126-AM125),2,0),2)),0)))</f>
        <v>0</v>
      </c>
      <c r="AJ125" s="12">
        <f t="shared" si="36"/>
        <v>1</v>
      </c>
      <c r="AK125" s="12">
        <f t="shared" si="37"/>
        <v>1</v>
      </c>
      <c r="AL125" s="12">
        <f t="shared" si="38"/>
        <v>1</v>
      </c>
      <c r="AM125" s="12">
        <f t="shared" si="39"/>
        <v>1</v>
      </c>
    </row>
    <row r="126" spans="1:39" ht="12" customHeight="1" x14ac:dyDescent="0.15">
      <c r="A126" s="5">
        <f t="shared" si="24"/>
        <v>0</v>
      </c>
      <c r="B126" s="5">
        <f t="shared" si="25"/>
        <v>0</v>
      </c>
      <c r="C126" s="14">
        <f t="shared" si="40"/>
        <v>-28</v>
      </c>
      <c r="F126" s="120">
        <f>VLOOKUP(C126,Blad1!$A:$C,3,0)</f>
        <v>153</v>
      </c>
      <c r="G126" s="65" t="str">
        <f t="shared" si="41"/>
        <v/>
      </c>
      <c r="H126" s="4" t="str">
        <f>IF(G126="I",$K126,IF(G126="II",$K126-SUM(H$8:H125),IF(G126="III",$K126-SUM(H$8:H125),IF(G126="IV",$K126-SUM(H$8:H125),IF(G126="V",1-SUM(H$8:H125)," ")))))</f>
        <v xml:space="preserve"> </v>
      </c>
      <c r="I126" s="66" t="str">
        <f t="shared" ref="I126:I189" si="46">IF(C126=45,"A",IF(C126=35,"B",IF(C126=25,"C",IF(C126=17,"D",IF(C126=0,"E","")))))</f>
        <v/>
      </c>
      <c r="J126" s="43" t="str">
        <f>IF(I126="A",$K126,IF(I126="B",$K126-SUM(J$8:J125),IF(I126="C",$K126-SUM(J$8:J125),IF(I126="D",$K126-SUM(J$8:J125),IF(I126="E",1-SUM(J$8:J125)," ")))))</f>
        <v xml:space="preserve"> </v>
      </c>
      <c r="K126" s="1">
        <f>IF(C$4=0,0,(SUM(D$8:D126)/C$4))</f>
        <v>0</v>
      </c>
      <c r="L126" s="9" t="str">
        <f t="shared" si="26"/>
        <v xml:space="preserve"> </v>
      </c>
      <c r="M126" s="2" t="str">
        <f>IF(U126=2,K126,IF(W126=2,K126-SUM(M$8:M125),IF(X126=2,K126-SUM(M$8:M125),IF(X125=2,1-SUM(M$8:M125)," "))))</f>
        <v xml:space="preserve"> </v>
      </c>
      <c r="N126" s="1" t="str">
        <f t="shared" si="27"/>
        <v xml:space="preserve"> </v>
      </c>
      <c r="P126" s="3" t="str">
        <f>IF(O126="Plus",$K126,IF(O126="Basis",$K126-SUM(P$8:P125),IF(O126="Breedte",$K126-SUM(P$8:P125),IF(O125="Breedte",1-SUM(P$8:P125)," "))))</f>
        <v xml:space="preserve"> </v>
      </c>
      <c r="Q126" s="57" t="str">
        <f t="shared" si="44"/>
        <v/>
      </c>
      <c r="R126" s="93">
        <f t="shared" si="43"/>
        <v>153</v>
      </c>
      <c r="S126" s="12">
        <f t="shared" si="28"/>
        <v>-28</v>
      </c>
      <c r="T126" s="18">
        <f t="shared" si="29"/>
        <v>0</v>
      </c>
      <c r="U126" s="12">
        <f>IF(C$4=0,0,IF(SUM(U$7:U125)=2,0,IF(Y126=U$6,IF(Y126=Y127,IF((Y125-Y126)&lt;=(Y128-Y127),2,0),IF(Y126=Y125,IF((Y124-Y125)&gt;(Y127-Y126),2,0),2)),0)))</f>
        <v>0</v>
      </c>
      <c r="V126" s="12">
        <f>IF(C$4=0,0,IF(SUM(V$7:V125)=1,0,IF(Z126=V$6,IF(Z126=Z127,IF((Z125-Z126)&lt;=(Z128-Z127),1,0),IF(Z126=Z125,IF((Z124-Z125)&gt;(Z127-Z126),1,0),1)),0)))</f>
        <v>0</v>
      </c>
      <c r="W126" s="12">
        <f>IF(C$4=0,0,IF(SUM(W$7:W125)=2,0,IF(AA126=W$6,IF(AA126=AA127,IF((AA125-AA126)&lt;=(AA128-AA127),2,0),IF(AA126=AA125,IF((AA124-AA125)&gt;(AA127-AA126),2,0),2)),0)))</f>
        <v>0</v>
      </c>
      <c r="X126" s="12">
        <f>IF(C$4=0,0,IF(SUM(X$7:X125)=2,0,IF(AB126=X$6,IF(AB126=AB127,IF((AB125-AB126)&lt;=(AB128-AB127),2,0),IF(AB126=AB125,IF((AB124-AB125)&gt;(AB127-AB126),2,0),2)),0)))</f>
        <v>0</v>
      </c>
      <c r="Y126" s="12">
        <f t="shared" si="30"/>
        <v>1</v>
      </c>
      <c r="Z126" s="12">
        <f t="shared" si="31"/>
        <v>1</v>
      </c>
      <c r="AA126" s="12">
        <f t="shared" si="32"/>
        <v>1</v>
      </c>
      <c r="AB126" s="12">
        <f t="shared" si="33"/>
        <v>1</v>
      </c>
      <c r="AD126" s="12">
        <f t="shared" si="34"/>
        <v>-28</v>
      </c>
      <c r="AE126" s="18">
        <f t="shared" si="35"/>
        <v>0</v>
      </c>
      <c r="AF126" s="12">
        <f>IF(S$4=0,0,IF(SUM(AF$7:AF125)=2,0,IF(AJ126=AF$6,IF(AJ126=AJ127,IF((AJ125-AJ126)&lt;=(AJ128-AJ127),2,0),IF(AJ126=AJ125,IF((AJ124-AJ125)&gt;(AJ127-AJ126),2,0),2)),0)))</f>
        <v>0</v>
      </c>
      <c r="AG126" s="12">
        <f>IF(C$4=0,0,IF(SUM(AG$7:AG125)=1,0,IF(AK126=AG$6,IF(AK126=AK127,IF((AK125-AK126)&lt;=(AK128-AK127),1,0),IF(AK126=AK125,IF((AK124-AK125)&gt;(AK127-AK126),1,0),1)),0)))</f>
        <v>0</v>
      </c>
      <c r="AH126" s="12">
        <f>IF(C$4=0,0,IF(SUM(AH$7:AH125)=2,0,IF(AL126=AH$6,IF(AL126=AL127,IF((AL125-AL126)&lt;=(AL128-AL127),2,0),IF(AL126=AL125,IF((AL124-AL125)&gt;(AL127-AL126),2,0),2)),0)))</f>
        <v>0</v>
      </c>
      <c r="AI126" s="12">
        <f>IF(S$4=0,0,IF(SUM(AI$7:AI125)=2,0,IF(AM126=AI$6,IF(AM126=AM127,IF((AM125-AM126)&lt;=(AM128-AM127),2,0),IF(AM126=AM125,IF((AM124-AM125)&gt;(AM127-AM126),2,0),2)),0)))</f>
        <v>0</v>
      </c>
      <c r="AJ126" s="12">
        <f t="shared" si="36"/>
        <v>1</v>
      </c>
      <c r="AK126" s="12">
        <f t="shared" si="37"/>
        <v>1</v>
      </c>
      <c r="AL126" s="12">
        <f t="shared" si="38"/>
        <v>1</v>
      </c>
      <c r="AM126" s="12">
        <f t="shared" si="39"/>
        <v>1</v>
      </c>
    </row>
    <row r="127" spans="1:39" ht="12" customHeight="1" x14ac:dyDescent="0.15">
      <c r="A127" s="5">
        <f t="shared" si="24"/>
        <v>0</v>
      </c>
      <c r="B127" s="5">
        <f t="shared" si="25"/>
        <v>0</v>
      </c>
      <c r="C127" s="14">
        <f t="shared" si="40"/>
        <v>-29</v>
      </c>
      <c r="F127" s="120">
        <f>VLOOKUP(C127,Blad1!$A:$C,3,0)</f>
        <v>152</v>
      </c>
      <c r="G127" s="65" t="str">
        <f t="shared" si="41"/>
        <v/>
      </c>
      <c r="H127" s="4" t="str">
        <f>IF(G127="I",$K127,IF(G127="II",$K127-SUM(H$8:H126),IF(G127="III",$K127-SUM(H$8:H126),IF(G127="IV",$K127-SUM(H$8:H126),IF(G127="V",1-SUM(H$8:H126)," ")))))</f>
        <v xml:space="preserve"> </v>
      </c>
      <c r="I127" s="66" t="str">
        <f t="shared" si="46"/>
        <v/>
      </c>
      <c r="J127" s="43" t="str">
        <f>IF(I127="A",$K127,IF(I127="B",$K127-SUM(J$8:J126),IF(I127="C",$K127-SUM(J$8:J126),IF(I127="D",$K127-SUM(J$8:J126),IF(I127="E",1-SUM(J$8:J126)," ")))))</f>
        <v xml:space="preserve"> </v>
      </c>
      <c r="K127" s="1">
        <f>IF(C$4=0,0,(SUM(D$8:D127)/C$4))</f>
        <v>0</v>
      </c>
      <c r="L127" s="9" t="str">
        <f t="shared" si="26"/>
        <v xml:space="preserve"> </v>
      </c>
      <c r="M127" s="2" t="str">
        <f>IF(U127=2,K127,IF(W127=2,K127-SUM(M$8:M126),IF(X127=2,K127-SUM(M$8:M126),IF(X126=2,1-SUM(M$8:M126)," "))))</f>
        <v xml:space="preserve"> </v>
      </c>
      <c r="N127" s="1" t="str">
        <f t="shared" si="27"/>
        <v xml:space="preserve"> </v>
      </c>
      <c r="P127" s="3" t="str">
        <f>IF(O127="Plus",$K127,IF(O127="Basis",$K127-SUM(P$8:P126),IF(O127="Breedte",$K127-SUM(P$8:P126),IF(O126="Breedte",1-SUM(P$8:P126)," "))))</f>
        <v xml:space="preserve"> </v>
      </c>
      <c r="Q127" s="57" t="str">
        <f t="shared" si="44"/>
        <v/>
      </c>
      <c r="R127" s="93">
        <f t="shared" si="43"/>
        <v>152</v>
      </c>
      <c r="S127" s="12">
        <f t="shared" si="28"/>
        <v>-29</v>
      </c>
      <c r="T127" s="18">
        <f t="shared" si="29"/>
        <v>0</v>
      </c>
      <c r="U127" s="12">
        <f>IF(C$4=0,0,IF(SUM(U$7:U126)=2,0,IF(Y127=U$6,IF(Y127=Y128,IF((Y126-Y127)&lt;=(Y129-Y128),2,0),IF(Y127=Y126,IF((Y125-Y126)&gt;(Y128-Y127),2,0),2)),0)))</f>
        <v>0</v>
      </c>
      <c r="V127" s="12">
        <f>IF(C$4=0,0,IF(SUM(V$7:V126)=1,0,IF(Z127=V$6,IF(Z127=Z128,IF((Z126-Z127)&lt;=(Z129-Z128),1,0),IF(Z127=Z126,IF((Z125-Z126)&gt;(Z128-Z127),1,0),1)),0)))</f>
        <v>0</v>
      </c>
      <c r="W127" s="12">
        <f>IF(C$4=0,0,IF(SUM(W$7:W126)=2,0,IF(AA127=W$6,IF(AA127=AA128,IF((AA126-AA127)&lt;=(AA129-AA128),2,0),IF(AA127=AA126,IF((AA125-AA126)&gt;(AA128-AA127),2,0),2)),0)))</f>
        <v>0</v>
      </c>
      <c r="X127" s="12">
        <f>IF(C$4=0,0,IF(SUM(X$7:X126)=2,0,IF(AB127=X$6,IF(AB127=AB128,IF((AB126-AB127)&lt;=(AB129-AB128),2,0),IF(AB127=AB126,IF((AB125-AB126)&gt;(AB128-AB127),2,0),2)),0)))</f>
        <v>0</v>
      </c>
      <c r="Y127" s="12">
        <f t="shared" si="30"/>
        <v>1</v>
      </c>
      <c r="Z127" s="12">
        <f t="shared" si="31"/>
        <v>1</v>
      </c>
      <c r="AA127" s="12">
        <f t="shared" si="32"/>
        <v>1</v>
      </c>
      <c r="AB127" s="12">
        <f t="shared" si="33"/>
        <v>1</v>
      </c>
      <c r="AD127" s="12">
        <f t="shared" si="34"/>
        <v>-29</v>
      </c>
      <c r="AE127" s="18">
        <f t="shared" si="35"/>
        <v>0</v>
      </c>
      <c r="AF127" s="12">
        <f>IF(S$4=0,0,IF(SUM(AF$7:AF126)=2,0,IF(AJ127=AF$6,IF(AJ127=AJ128,IF((AJ126-AJ127)&lt;=(AJ129-AJ128),2,0),IF(AJ127=AJ126,IF((AJ125-AJ126)&gt;(AJ128-AJ127),2,0),2)),0)))</f>
        <v>0</v>
      </c>
      <c r="AG127" s="12">
        <f>IF(C$4=0,0,IF(SUM(AG$7:AG126)=1,0,IF(AK127=AG$6,IF(AK127=AK128,IF((AK126-AK127)&lt;=(AK129-AK128),1,0),IF(AK127=AK126,IF((AK125-AK126)&gt;(AK128-AK127),1,0),1)),0)))</f>
        <v>0</v>
      </c>
      <c r="AH127" s="12">
        <f>IF(C$4=0,0,IF(SUM(AH$7:AH126)=2,0,IF(AL127=AH$6,IF(AL127=AL128,IF((AL126-AL127)&lt;=(AL129-AL128),2,0),IF(AL127=AL126,IF((AL125-AL126)&gt;(AL128-AL127),2,0),2)),0)))</f>
        <v>0</v>
      </c>
      <c r="AI127" s="12">
        <f>IF(S$4=0,0,IF(SUM(AI$7:AI126)=2,0,IF(AM127=AI$6,IF(AM127=AM128,IF((AM126-AM127)&lt;=(AM129-AM128),2,0),IF(AM127=AM126,IF((AM125-AM126)&gt;(AM128-AM127),2,0),2)),0)))</f>
        <v>0</v>
      </c>
      <c r="AJ127" s="12">
        <f t="shared" si="36"/>
        <v>1</v>
      </c>
      <c r="AK127" s="12">
        <f t="shared" si="37"/>
        <v>1</v>
      </c>
      <c r="AL127" s="12">
        <f t="shared" si="38"/>
        <v>1</v>
      </c>
      <c r="AM127" s="12">
        <f t="shared" si="39"/>
        <v>1</v>
      </c>
    </row>
    <row r="128" spans="1:39" ht="12" customHeight="1" x14ac:dyDescent="0.15">
      <c r="A128" s="5">
        <f t="shared" si="24"/>
        <v>0</v>
      </c>
      <c r="B128" s="5">
        <f t="shared" si="25"/>
        <v>0</v>
      </c>
      <c r="C128" s="14">
        <f t="shared" si="40"/>
        <v>-30</v>
      </c>
      <c r="F128" s="120" t="e">
        <f>VLOOKUP(C128,Blad1!$A:$B,3,0)</f>
        <v>#REF!</v>
      </c>
      <c r="G128" s="65" t="str">
        <f t="shared" si="41"/>
        <v/>
      </c>
      <c r="H128" s="4" t="str">
        <f>IF(G128="I",$K128,IF(G128="II",$K128-SUM(H$8:H127),IF(G128="III",$K128-SUM(H$8:H127),IF(G128="IV",$K128-SUM(H$8:H127),IF(G128="V",1-SUM(H$8:H127)," ")))))</f>
        <v xml:space="preserve"> </v>
      </c>
      <c r="I128" s="66" t="str">
        <f t="shared" si="46"/>
        <v/>
      </c>
      <c r="J128" s="43" t="str">
        <f>IF(I128="A",$K128,IF(I128="B",$K128-SUM(J$8:J127),IF(I128="C",$K128-SUM(J$8:J127),IF(I128="D",$K128-SUM(J$8:J127),IF(I128="E",1-SUM(J$8:J127)," ")))))</f>
        <v xml:space="preserve"> </v>
      </c>
      <c r="K128" s="1">
        <f>IF(C$4=0,0,(SUM(D$8:D128)/C$4))</f>
        <v>0</v>
      </c>
      <c r="L128" s="9" t="str">
        <f t="shared" si="26"/>
        <v xml:space="preserve"> </v>
      </c>
      <c r="M128" s="2" t="str">
        <f>IF(U128=2,K128,IF(W128=2,K128-SUM(M$8:M127),IF(X128=2,K128-SUM(M$8:M127),IF(X127=2,1-SUM(M$8:M127)," "))))</f>
        <v xml:space="preserve"> </v>
      </c>
      <c r="N128" s="1" t="str">
        <f t="shared" si="27"/>
        <v xml:space="preserve"> </v>
      </c>
      <c r="P128" s="3" t="str">
        <f>IF(O128="Plus",$K128,IF(O128="Basis",$K128-SUM(P$8:P127),IF(O128="Breedte",$K128-SUM(P$8:P127),IF(O127="Breedte",1-SUM(P$8:P127)," "))))</f>
        <v xml:space="preserve"> </v>
      </c>
      <c r="Q128" s="57" t="str">
        <f t="shared" si="44"/>
        <v/>
      </c>
      <c r="R128" s="93" t="e">
        <f t="shared" si="43"/>
        <v>#REF!</v>
      </c>
      <c r="S128" s="12">
        <f t="shared" si="28"/>
        <v>-30</v>
      </c>
      <c r="T128" s="18">
        <f t="shared" si="29"/>
        <v>0</v>
      </c>
      <c r="U128" s="12">
        <f>IF(C$4=0,0,IF(SUM(U$7:U127)=2,0,IF(Y128=U$6,IF(Y128=Y129,IF((Y127-Y128)&lt;=(Y130-Y129),2,0),IF(Y128=Y127,IF((Y126-Y127)&gt;(Y129-Y128),2,0),2)),0)))</f>
        <v>0</v>
      </c>
      <c r="V128" s="12">
        <f>IF(C$4=0,0,IF(SUM(V$7:V127)=1,0,IF(Z128=V$6,IF(Z128=Z129,IF((Z127-Z128)&lt;=(Z130-Z129),1,0),IF(Z128=Z127,IF((Z126-Z127)&gt;(Z129-Z128),1,0),1)),0)))</f>
        <v>0</v>
      </c>
      <c r="W128" s="12">
        <f>IF(C$4=0,0,IF(SUM(W$7:W127)=2,0,IF(AA128=W$6,IF(AA128=AA129,IF((AA127-AA128)&lt;=(AA130-AA129),2,0),IF(AA128=AA127,IF((AA126-AA127)&gt;(AA129-AA128),2,0),2)),0)))</f>
        <v>0</v>
      </c>
      <c r="X128" s="12">
        <f>IF(C$4=0,0,IF(SUM(X$7:X127)=2,0,IF(AB128=X$6,IF(AB128=AB129,IF((AB127-AB128)&lt;=(AB130-AB129),2,0),IF(AB128=AB127,IF((AB126-AB127)&gt;(AB129-AB128),2,0),2)),0)))</f>
        <v>0</v>
      </c>
      <c r="Y128" s="12">
        <f t="shared" si="30"/>
        <v>1</v>
      </c>
      <c r="Z128" s="12">
        <f t="shared" si="31"/>
        <v>1</v>
      </c>
      <c r="AA128" s="12">
        <f t="shared" si="32"/>
        <v>1</v>
      </c>
      <c r="AB128" s="12">
        <f t="shared" si="33"/>
        <v>1</v>
      </c>
      <c r="AD128" s="12">
        <f t="shared" si="34"/>
        <v>-30</v>
      </c>
      <c r="AE128" s="18">
        <f t="shared" si="35"/>
        <v>0</v>
      </c>
      <c r="AF128" s="12">
        <f>IF(S$4=0,0,IF(SUM(AF$7:AF127)=2,0,IF(AJ128=AF$6,IF(AJ128=AJ129,IF((AJ127-AJ128)&lt;=(AJ130-AJ129),2,0),IF(AJ128=AJ127,IF((AJ126-AJ127)&gt;(AJ129-AJ128),2,0),2)),0)))</f>
        <v>0</v>
      </c>
      <c r="AG128" s="12">
        <f>IF(C$4=0,0,IF(SUM(AG$7:AG127)=1,0,IF(AK128=AG$6,IF(AK128=AK129,IF((AK127-AK128)&lt;=(AK130-AK129),1,0),IF(AK128=AK127,IF((AK126-AK127)&gt;(AK129-AK128),1,0),1)),0)))</f>
        <v>0</v>
      </c>
      <c r="AH128" s="12">
        <f>IF(C$4=0,0,IF(SUM(AH$7:AH127)=2,0,IF(AL128=AH$6,IF(AL128=AL129,IF((AL127-AL128)&lt;=(AL130-AL129),2,0),IF(AL128=AL127,IF((AL126-AL127)&gt;(AL129-AL128),2,0),2)),0)))</f>
        <v>0</v>
      </c>
      <c r="AI128" s="12">
        <f>IF(S$4=0,0,IF(SUM(AI$7:AI127)=2,0,IF(AM128=AI$6,IF(AM128=AM129,IF((AM127-AM128)&lt;=(AM130-AM129),2,0),IF(AM128=AM127,IF((AM126-AM127)&gt;(AM129-AM128),2,0),2)),0)))</f>
        <v>0</v>
      </c>
      <c r="AJ128" s="12">
        <f t="shared" si="36"/>
        <v>1</v>
      </c>
      <c r="AK128" s="12">
        <f t="shared" si="37"/>
        <v>1</v>
      </c>
      <c r="AL128" s="12">
        <f t="shared" si="38"/>
        <v>1</v>
      </c>
      <c r="AM128" s="12">
        <f t="shared" si="39"/>
        <v>1</v>
      </c>
    </row>
    <row r="129" spans="1:39" ht="12" customHeight="1" x14ac:dyDescent="0.15">
      <c r="A129" s="5">
        <f t="shared" si="24"/>
        <v>0</v>
      </c>
      <c r="B129" s="5">
        <f t="shared" si="25"/>
        <v>0</v>
      </c>
      <c r="C129" s="14">
        <f t="shared" si="40"/>
        <v>-31</v>
      </c>
      <c r="F129" s="120" t="e">
        <f>VLOOKUP(C129,Blad1!$A:$B,3,0)</f>
        <v>#REF!</v>
      </c>
      <c r="G129" s="65" t="str">
        <f t="shared" si="41"/>
        <v/>
      </c>
      <c r="H129" s="4" t="str">
        <f>IF(G129="I",$K129,IF(G129="II",$K129-SUM(H$8:H128),IF(G129="III",$K129-SUM(H$8:H128),IF(G129="IV",$K129-SUM(H$8:H128),IF(G129="V",1-SUM(H$8:H128)," ")))))</f>
        <v xml:space="preserve"> </v>
      </c>
      <c r="I129" s="66" t="str">
        <f t="shared" si="46"/>
        <v/>
      </c>
      <c r="J129" s="43" t="str">
        <f>IF(I129="A",$K129,IF(I129="B",$K129-SUM(J$8:J128),IF(I129="C",$K129-SUM(J$8:J128),IF(I129="D",$K129-SUM(J$8:J128),IF(I129="E",1-SUM(J$8:J128)," ")))))</f>
        <v xml:space="preserve"> </v>
      </c>
      <c r="K129" s="1">
        <f>IF(C$4=0,0,(SUM(D$8:D129)/C$4))</f>
        <v>0</v>
      </c>
      <c r="L129" s="9" t="str">
        <f t="shared" si="26"/>
        <v xml:space="preserve"> </v>
      </c>
      <c r="M129" s="2" t="str">
        <f>IF(U129=2,K129,IF(W129=2,K129-SUM(M$8:M128),IF(X129=2,K129-SUM(M$8:M128),IF(X128=2,1-SUM(M$8:M128)," "))))</f>
        <v xml:space="preserve"> </v>
      </c>
      <c r="N129" s="1" t="str">
        <f t="shared" si="27"/>
        <v xml:space="preserve"> </v>
      </c>
      <c r="P129" s="3" t="str">
        <f>IF(O129="Plus",$K129,IF(O129="Basis",$K129-SUM(P$8:P128),IF(O129="Breedte",$K129-SUM(P$8:P128),IF(O128="Breedte",1-SUM(P$8:P128)," "))))</f>
        <v xml:space="preserve"> </v>
      </c>
      <c r="Q129" s="57" t="str">
        <f t="shared" si="44"/>
        <v/>
      </c>
      <c r="R129" s="93" t="e">
        <f t="shared" si="43"/>
        <v>#REF!</v>
      </c>
      <c r="S129" s="12">
        <f t="shared" si="28"/>
        <v>-31</v>
      </c>
      <c r="T129" s="18">
        <f t="shared" si="29"/>
        <v>0</v>
      </c>
      <c r="U129" s="12">
        <f>IF(C$4=0,0,IF(SUM(U$7:U128)=2,0,IF(Y129=U$6,IF(Y129=Y130,IF((Y128-Y129)&lt;=(Y131-Y130),2,0),IF(Y129=Y128,IF((Y127-Y128)&gt;(Y130-Y129),2,0),2)),0)))</f>
        <v>0</v>
      </c>
      <c r="V129" s="12">
        <f>IF(C$4=0,0,IF(SUM(V$7:V128)=1,0,IF(Z129=V$6,IF(Z129=Z130,IF((Z128-Z129)&lt;=(Z131-Z130),1,0),IF(Z129=Z128,IF((Z127-Z128)&gt;(Z130-Z129),1,0),1)),0)))</f>
        <v>0</v>
      </c>
      <c r="W129" s="12">
        <f>IF(C$4=0,0,IF(SUM(W$7:W128)=2,0,IF(AA129=W$6,IF(AA129=AA130,IF((AA128-AA129)&lt;=(AA131-AA130),2,0),IF(AA129=AA128,IF((AA127-AA128)&gt;(AA130-AA129),2,0),2)),0)))</f>
        <v>0</v>
      </c>
      <c r="X129" s="12">
        <f>IF(C$4=0,0,IF(SUM(X$7:X128)=2,0,IF(AB129=X$6,IF(AB129=AB130,IF((AB128-AB129)&lt;=(AB131-AB130),2,0),IF(AB129=AB128,IF((AB127-AB128)&gt;(AB130-AB129),2,0),2)),0)))</f>
        <v>0</v>
      </c>
      <c r="Y129" s="12">
        <f t="shared" si="30"/>
        <v>1</v>
      </c>
      <c r="Z129" s="12">
        <f t="shared" si="31"/>
        <v>1</v>
      </c>
      <c r="AA129" s="12">
        <f t="shared" si="32"/>
        <v>1</v>
      </c>
      <c r="AB129" s="12">
        <f t="shared" si="33"/>
        <v>1</v>
      </c>
      <c r="AD129" s="12">
        <f t="shared" si="34"/>
        <v>-31</v>
      </c>
      <c r="AE129" s="18">
        <f t="shared" si="35"/>
        <v>0</v>
      </c>
      <c r="AF129" s="12">
        <f>IF(S$4=0,0,IF(SUM(AF$7:AF128)=2,0,IF(AJ129=AF$6,IF(AJ129=AJ130,IF((AJ128-AJ129)&lt;=(AJ131-AJ130),2,0),IF(AJ129=AJ128,IF((AJ127-AJ128)&gt;(AJ130-AJ129),2,0),2)),0)))</f>
        <v>0</v>
      </c>
      <c r="AG129" s="12">
        <f>IF(C$4=0,0,IF(SUM(AG$7:AG128)=1,0,IF(AK129=AG$6,IF(AK129=AK130,IF((AK128-AK129)&lt;=(AK131-AK130),1,0),IF(AK129=AK128,IF((AK127-AK128)&gt;(AK130-AK129),1,0),1)),0)))</f>
        <v>0</v>
      </c>
      <c r="AH129" s="12">
        <f>IF(C$4=0,0,IF(SUM(AH$7:AH128)=2,0,IF(AL129=AH$6,IF(AL129=AL130,IF((AL128-AL129)&lt;=(AL131-AL130),2,0),IF(AL129=AL128,IF((AL127-AL128)&gt;(AL130-AL129),2,0),2)),0)))</f>
        <v>0</v>
      </c>
      <c r="AI129" s="12">
        <f>IF(S$4=0,0,IF(SUM(AI$7:AI128)=2,0,IF(AM129=AI$6,IF(AM129=AM130,IF((AM128-AM129)&lt;=(AM131-AM130),2,0),IF(AM129=AM128,IF((AM127-AM128)&gt;(AM130-AM129),2,0),2)),0)))</f>
        <v>0</v>
      </c>
      <c r="AJ129" s="12">
        <f t="shared" si="36"/>
        <v>1</v>
      </c>
      <c r="AK129" s="12">
        <f t="shared" si="37"/>
        <v>1</v>
      </c>
      <c r="AL129" s="12">
        <f t="shared" si="38"/>
        <v>1</v>
      </c>
      <c r="AM129" s="12">
        <f t="shared" si="39"/>
        <v>1</v>
      </c>
    </row>
    <row r="130" spans="1:39" ht="12" customHeight="1" x14ac:dyDescent="0.15">
      <c r="A130" s="5">
        <f t="shared" si="24"/>
        <v>0</v>
      </c>
      <c r="B130" s="5">
        <f t="shared" si="25"/>
        <v>0</v>
      </c>
      <c r="C130" s="14">
        <f t="shared" si="40"/>
        <v>-32</v>
      </c>
      <c r="F130" s="120" t="e">
        <f>VLOOKUP(C130,Blad1!$A:$B,3,0)</f>
        <v>#REF!</v>
      </c>
      <c r="G130" s="65" t="str">
        <f t="shared" si="41"/>
        <v/>
      </c>
      <c r="H130" s="4" t="str">
        <f>IF(G130="I",$K130,IF(G130="II",$K130-SUM(H$8:H129),IF(G130="III",$K130-SUM(H$8:H129),IF(G130="IV",$K130-SUM(H$8:H129),IF(G130="V",1-SUM(H$8:H129)," ")))))</f>
        <v xml:space="preserve"> </v>
      </c>
      <c r="I130" s="66" t="str">
        <f t="shared" si="46"/>
        <v/>
      </c>
      <c r="J130" s="43" t="str">
        <f>IF(I130="A",$K130,IF(I130="B",$K130-SUM(J$8:J129),IF(I130="C",$K130-SUM(J$8:J129),IF(I130="D",$K130-SUM(J$8:J129),IF(I130="E",1-SUM(J$8:J129)," ")))))</f>
        <v xml:space="preserve"> </v>
      </c>
      <c r="K130" s="1">
        <f>IF(C$4=0,0,(SUM(D$8:D130)/C$4))</f>
        <v>0</v>
      </c>
      <c r="L130" s="9" t="str">
        <f t="shared" si="26"/>
        <v xml:space="preserve"> </v>
      </c>
      <c r="M130" s="2" t="str">
        <f>IF(U130=2,K130,IF(W130=2,K130-SUM(M$8:M129),IF(X130=2,K130-SUM(M$8:M129),IF(X129=2,1-SUM(M$8:M129)," "))))</f>
        <v xml:space="preserve"> </v>
      </c>
      <c r="N130" s="1" t="str">
        <f t="shared" si="27"/>
        <v xml:space="preserve"> </v>
      </c>
      <c r="P130" s="3" t="str">
        <f>IF(O130="Plus",$K130,IF(O130="Basis",$K130-SUM(P$8:P129),IF(O130="Breedte",$K130-SUM(P$8:P129),IF(O129="Breedte",1-SUM(P$8:P129)," "))))</f>
        <v xml:space="preserve"> </v>
      </c>
      <c r="Q130" s="57" t="str">
        <f t="shared" si="44"/>
        <v/>
      </c>
      <c r="R130" s="93" t="e">
        <f t="shared" si="43"/>
        <v>#REF!</v>
      </c>
      <c r="S130" s="12">
        <f t="shared" si="28"/>
        <v>-32</v>
      </c>
      <c r="T130" s="18">
        <f t="shared" si="29"/>
        <v>0</v>
      </c>
      <c r="U130" s="12">
        <f>IF(C$4=0,0,IF(SUM(U$7:U129)=2,0,IF(Y130=U$6,IF(Y130=Y131,IF((Y129-Y130)&lt;=(Y132-Y131),2,0),IF(Y130=Y129,IF((Y128-Y129)&gt;(Y131-Y130),2,0),2)),0)))</f>
        <v>0</v>
      </c>
      <c r="V130" s="12">
        <f>IF(C$4=0,0,IF(SUM(V$7:V129)=1,0,IF(Z130=V$6,IF(Z130=Z131,IF((Z129-Z130)&lt;=(Z132-Z131),1,0),IF(Z130=Z129,IF((Z128-Z129)&gt;(Z131-Z130),1,0),1)),0)))</f>
        <v>0</v>
      </c>
      <c r="W130" s="12">
        <f>IF(C$4=0,0,IF(SUM(W$7:W129)=2,0,IF(AA130=W$6,IF(AA130=AA131,IF((AA129-AA130)&lt;=(AA132-AA131),2,0),IF(AA130=AA129,IF((AA128-AA129)&gt;(AA131-AA130),2,0),2)),0)))</f>
        <v>0</v>
      </c>
      <c r="X130" s="12">
        <f>IF(C$4=0,0,IF(SUM(X$7:X129)=2,0,IF(AB130=X$6,IF(AB130=AB131,IF((AB129-AB130)&lt;=(AB132-AB131),2,0),IF(AB130=AB129,IF((AB128-AB129)&gt;(AB131-AB130),2,0),2)),0)))</f>
        <v>0</v>
      </c>
      <c r="Y130" s="12">
        <f t="shared" si="30"/>
        <v>1</v>
      </c>
      <c r="Z130" s="12">
        <f t="shared" si="31"/>
        <v>1</v>
      </c>
      <c r="AA130" s="12">
        <f t="shared" si="32"/>
        <v>1</v>
      </c>
      <c r="AB130" s="12">
        <f t="shared" si="33"/>
        <v>1</v>
      </c>
      <c r="AD130" s="12">
        <f t="shared" si="34"/>
        <v>-32</v>
      </c>
      <c r="AE130" s="18">
        <f t="shared" si="35"/>
        <v>0</v>
      </c>
      <c r="AF130" s="12">
        <f>IF(S$4=0,0,IF(SUM(AF$7:AF129)=2,0,IF(AJ130=AF$6,IF(AJ130=AJ131,IF((AJ129-AJ130)&lt;=(AJ132-AJ131),2,0),IF(AJ130=AJ129,IF((AJ128-AJ129)&gt;(AJ131-AJ130),2,0),2)),0)))</f>
        <v>0</v>
      </c>
      <c r="AG130" s="12">
        <f>IF(C$4=0,0,IF(SUM(AG$7:AG129)=1,0,IF(AK130=AG$6,IF(AK130=AK131,IF((AK129-AK130)&lt;=(AK132-AK131),1,0),IF(AK130=AK129,IF((AK128-AK129)&gt;(AK131-AK130),1,0),1)),0)))</f>
        <v>0</v>
      </c>
      <c r="AH130" s="12">
        <f>IF(C$4=0,0,IF(SUM(AH$7:AH129)=2,0,IF(AL130=AH$6,IF(AL130=AL131,IF((AL129-AL130)&lt;=(AL132-AL131),2,0),IF(AL130=AL129,IF((AL128-AL129)&gt;(AL131-AL130),2,0),2)),0)))</f>
        <v>0</v>
      </c>
      <c r="AI130" s="12">
        <f>IF(S$4=0,0,IF(SUM(AI$7:AI129)=2,0,IF(AM130=AI$6,IF(AM130=AM131,IF((AM129-AM130)&lt;=(AM132-AM131),2,0),IF(AM130=AM129,IF((AM128-AM129)&gt;(AM131-AM130),2,0),2)),0)))</f>
        <v>0</v>
      </c>
      <c r="AJ130" s="12">
        <f t="shared" si="36"/>
        <v>1</v>
      </c>
      <c r="AK130" s="12">
        <f t="shared" si="37"/>
        <v>1</v>
      </c>
      <c r="AL130" s="12">
        <f t="shared" si="38"/>
        <v>1</v>
      </c>
      <c r="AM130" s="12">
        <f t="shared" si="39"/>
        <v>1</v>
      </c>
    </row>
    <row r="131" spans="1:39" ht="12" customHeight="1" x14ac:dyDescent="0.15">
      <c r="A131" s="5">
        <f t="shared" si="24"/>
        <v>0</v>
      </c>
      <c r="B131" s="5">
        <f t="shared" si="25"/>
        <v>0</v>
      </c>
      <c r="C131" s="14">
        <f t="shared" si="40"/>
        <v>-33</v>
      </c>
      <c r="F131" s="120" t="e">
        <f>VLOOKUP(C131,Blad1!$A:$B,3,0)</f>
        <v>#REF!</v>
      </c>
      <c r="G131" s="65" t="str">
        <f t="shared" si="41"/>
        <v/>
      </c>
      <c r="H131" s="4" t="str">
        <f>IF(G131="I",$K131,IF(G131="II",$K131-SUM(H$8:H130),IF(G131="III",$K131-SUM(H$8:H130),IF(G131="IV",$K131-SUM(H$8:H130),IF(G131="V",1-SUM(H$8:H130)," ")))))</f>
        <v xml:space="preserve"> </v>
      </c>
      <c r="I131" s="66" t="str">
        <f t="shared" si="46"/>
        <v/>
      </c>
      <c r="J131" s="43" t="str">
        <f>IF(I131="A",$K131,IF(I131="B",$K131-SUM(J$8:J130),IF(I131="C",$K131-SUM(J$8:J130),IF(I131="D",$K131-SUM(J$8:J130),IF(I131="E",1-SUM(J$8:J130)," ")))))</f>
        <v xml:space="preserve"> </v>
      </c>
      <c r="K131" s="1">
        <f>IF(C$4=0,0,(SUM(D$8:D131)/C$4))</f>
        <v>0</v>
      </c>
      <c r="L131" s="9" t="str">
        <f t="shared" si="26"/>
        <v xml:space="preserve"> </v>
      </c>
      <c r="M131" s="2" t="str">
        <f>IF(U131=2,K131,IF(W131=2,K131-SUM(M$8:M130),IF(X131=2,K131-SUM(M$8:M130),IF(X130=2,1-SUM(M$8:M130)," "))))</f>
        <v xml:space="preserve"> </v>
      </c>
      <c r="N131" s="1" t="str">
        <f t="shared" si="27"/>
        <v xml:space="preserve"> </v>
      </c>
      <c r="P131" s="3" t="str">
        <f>IF(O131="Plus",$K131,IF(O131="Basis",$K131-SUM(P$8:P130),IF(O131="Breedte",$K131-SUM(P$8:P130),IF(O130="Breedte",1-SUM(P$8:P130)," "))))</f>
        <v xml:space="preserve"> </v>
      </c>
      <c r="Q131" s="57" t="str">
        <f t="shared" si="44"/>
        <v/>
      </c>
      <c r="R131" s="93" t="e">
        <f t="shared" si="43"/>
        <v>#REF!</v>
      </c>
      <c r="S131" s="12">
        <f t="shared" si="28"/>
        <v>-33</v>
      </c>
      <c r="T131" s="18">
        <f t="shared" si="29"/>
        <v>0</v>
      </c>
      <c r="U131" s="12">
        <f>IF(C$4=0,0,IF(SUM(U$7:U130)=2,0,IF(Y131=U$6,IF(Y131=Y132,IF((Y130-Y131)&lt;=(Y133-Y132),2,0),IF(Y131=Y130,IF((Y129-Y130)&gt;(Y132-Y131),2,0),2)),0)))</f>
        <v>0</v>
      </c>
      <c r="V131" s="12">
        <f>IF(C$4=0,0,IF(SUM(V$7:V130)=1,0,IF(Z131=V$6,IF(Z131=Z132,IF((Z130-Z131)&lt;=(Z133-Z132),1,0),IF(Z131=Z130,IF((Z129-Z130)&gt;(Z132-Z131),1,0),1)),0)))</f>
        <v>0</v>
      </c>
      <c r="W131" s="12">
        <f>IF(C$4=0,0,IF(SUM(W$7:W130)=2,0,IF(AA131=W$6,IF(AA131=AA132,IF((AA130-AA131)&lt;=(AA133-AA132),2,0),IF(AA131=AA130,IF((AA129-AA130)&gt;(AA132-AA131),2,0),2)),0)))</f>
        <v>0</v>
      </c>
      <c r="X131" s="12">
        <f>IF(C$4=0,0,IF(SUM(X$7:X130)=2,0,IF(AB131=X$6,IF(AB131=AB132,IF((AB130-AB131)&lt;=(AB133-AB132),2,0),IF(AB131=AB130,IF((AB129-AB130)&gt;(AB132-AB131),2,0),2)),0)))</f>
        <v>0</v>
      </c>
      <c r="Y131" s="12">
        <f t="shared" si="30"/>
        <v>1</v>
      </c>
      <c r="Z131" s="12">
        <f t="shared" si="31"/>
        <v>1</v>
      </c>
      <c r="AA131" s="12">
        <f t="shared" si="32"/>
        <v>1</v>
      </c>
      <c r="AB131" s="12">
        <f t="shared" si="33"/>
        <v>1</v>
      </c>
      <c r="AD131" s="12">
        <f t="shared" si="34"/>
        <v>-33</v>
      </c>
      <c r="AE131" s="18">
        <f t="shared" si="35"/>
        <v>0</v>
      </c>
      <c r="AF131" s="12">
        <f>IF(S$4=0,0,IF(SUM(AF$7:AF130)=2,0,IF(AJ131=AF$6,IF(AJ131=AJ132,IF((AJ130-AJ131)&lt;=(AJ133-AJ132),2,0),IF(AJ131=AJ130,IF((AJ129-AJ130)&gt;(AJ132-AJ131),2,0),2)),0)))</f>
        <v>0</v>
      </c>
      <c r="AG131" s="12">
        <f>IF(C$4=0,0,IF(SUM(AG$7:AG130)=1,0,IF(AK131=AG$6,IF(AK131=AK132,IF((AK130-AK131)&lt;=(AK133-AK132),1,0),IF(AK131=AK130,IF((AK129-AK130)&gt;(AK132-AK131),1,0),1)),0)))</f>
        <v>0</v>
      </c>
      <c r="AH131" s="12">
        <f>IF(C$4=0,0,IF(SUM(AH$7:AH130)=2,0,IF(AL131=AH$6,IF(AL131=AL132,IF((AL130-AL131)&lt;=(AL133-AL132),2,0),IF(AL131=AL130,IF((AL129-AL130)&gt;(AL132-AL131),2,0),2)),0)))</f>
        <v>0</v>
      </c>
      <c r="AI131" s="12">
        <f>IF(S$4=0,0,IF(SUM(AI$7:AI130)=2,0,IF(AM131=AI$6,IF(AM131=AM132,IF((AM130-AM131)&lt;=(AM133-AM132),2,0),IF(AM131=AM130,IF((AM129-AM130)&gt;(AM132-AM131),2,0),2)),0)))</f>
        <v>0</v>
      </c>
      <c r="AJ131" s="12">
        <f t="shared" si="36"/>
        <v>1</v>
      </c>
      <c r="AK131" s="12">
        <f t="shared" si="37"/>
        <v>1</v>
      </c>
      <c r="AL131" s="12">
        <f t="shared" si="38"/>
        <v>1</v>
      </c>
      <c r="AM131" s="12">
        <f t="shared" si="39"/>
        <v>1</v>
      </c>
    </row>
    <row r="132" spans="1:39" ht="12" customHeight="1" x14ac:dyDescent="0.15">
      <c r="A132" s="5">
        <f t="shared" si="24"/>
        <v>0</v>
      </c>
      <c r="B132" s="5">
        <f t="shared" si="25"/>
        <v>0</v>
      </c>
      <c r="C132" s="14">
        <f t="shared" si="40"/>
        <v>-34</v>
      </c>
      <c r="F132" s="120" t="e">
        <f>VLOOKUP(C132,Blad1!$A:$B,3,0)</f>
        <v>#REF!</v>
      </c>
      <c r="G132" s="65" t="str">
        <f t="shared" si="41"/>
        <v/>
      </c>
      <c r="H132" s="4" t="str">
        <f>IF(G132="I",$K132,IF(G132="II",$K132-SUM(H$8:H131),IF(G132="III",$K132-SUM(H$8:H131),IF(G132="IV",$K132-SUM(H$8:H131),IF(G132="V",1-SUM(H$8:H131)," ")))))</f>
        <v xml:space="preserve"> </v>
      </c>
      <c r="I132" s="66" t="str">
        <f t="shared" si="46"/>
        <v/>
      </c>
      <c r="J132" s="43" t="str">
        <f>IF(I132="A",$K132,IF(I132="B",$K132-SUM(J$8:J131),IF(I132="C",$K132-SUM(J$8:J131),IF(I132="D",$K132-SUM(J$8:J131),IF(I132="E",1-SUM(J$8:J131)," ")))))</f>
        <v xml:space="preserve"> </v>
      </c>
      <c r="K132" s="1">
        <f>IF(C$4=0,0,(SUM(D$8:D132)/C$4))</f>
        <v>0</v>
      </c>
      <c r="L132" s="9" t="str">
        <f t="shared" si="26"/>
        <v xml:space="preserve"> </v>
      </c>
      <c r="M132" s="2" t="str">
        <f>IF(U132=2,K132,IF(W132=2,K132-SUM(M$8:M131),IF(X132=2,K132-SUM(M$8:M131),IF(X131=2,1-SUM(M$8:M131)," "))))</f>
        <v xml:space="preserve"> </v>
      </c>
      <c r="N132" s="1" t="str">
        <f t="shared" si="27"/>
        <v xml:space="preserve"> </v>
      </c>
      <c r="P132" s="3" t="str">
        <f>IF(O132="Plus",$K132,IF(O132="Basis",$K132-SUM(P$8:P131),IF(O132="Breedte",$K132-SUM(P$8:P131),IF(O131="Breedte",1-SUM(P$8:P131)," "))))</f>
        <v xml:space="preserve"> </v>
      </c>
      <c r="Q132" s="57" t="str">
        <f t="shared" si="44"/>
        <v/>
      </c>
      <c r="R132" s="93" t="e">
        <f t="shared" si="43"/>
        <v>#REF!</v>
      </c>
      <c r="S132" s="12">
        <f t="shared" si="28"/>
        <v>-34</v>
      </c>
      <c r="T132" s="18">
        <f t="shared" si="29"/>
        <v>0</v>
      </c>
      <c r="U132" s="12">
        <f>IF(C$4=0,0,IF(SUM(U$7:U131)=2,0,IF(Y132=U$6,IF(Y132=Y133,IF((Y131-Y132)&lt;=(Y134-Y133),2,0),IF(Y132=Y131,IF((Y130-Y131)&gt;(Y133-Y132),2,0),2)),0)))</f>
        <v>0</v>
      </c>
      <c r="V132" s="12">
        <f>IF(C$4=0,0,IF(SUM(V$7:V131)=1,0,IF(Z132=V$6,IF(Z132=Z133,IF((Z131-Z132)&lt;=(Z134-Z133),1,0),IF(Z132=Z131,IF((Z130-Z131)&gt;(Z133-Z132),1,0),1)),0)))</f>
        <v>0</v>
      </c>
      <c r="W132" s="12">
        <f>IF(C$4=0,0,IF(SUM(W$7:W131)=2,0,IF(AA132=W$6,IF(AA132=AA133,IF((AA131-AA132)&lt;=(AA134-AA133),2,0),IF(AA132=AA131,IF((AA130-AA131)&gt;(AA133-AA132),2,0),2)),0)))</f>
        <v>0</v>
      </c>
      <c r="X132" s="12">
        <f>IF(C$4=0,0,IF(SUM(X$7:X131)=2,0,IF(AB132=X$6,IF(AB132=AB133,IF((AB131-AB132)&lt;=(AB134-AB133),2,0),IF(AB132=AB131,IF((AB130-AB131)&gt;(AB133-AB132),2,0),2)),0)))</f>
        <v>0</v>
      </c>
      <c r="Y132" s="12">
        <f t="shared" si="30"/>
        <v>1</v>
      </c>
      <c r="Z132" s="12">
        <f t="shared" si="31"/>
        <v>1</v>
      </c>
      <c r="AA132" s="12">
        <f t="shared" si="32"/>
        <v>1</v>
      </c>
      <c r="AB132" s="12">
        <f t="shared" si="33"/>
        <v>1</v>
      </c>
      <c r="AD132" s="12">
        <f t="shared" si="34"/>
        <v>-34</v>
      </c>
      <c r="AE132" s="18">
        <f t="shared" si="35"/>
        <v>0</v>
      </c>
      <c r="AF132" s="12">
        <f>IF(S$4=0,0,IF(SUM(AF$7:AF131)=2,0,IF(AJ132=AF$6,IF(AJ132=AJ133,IF((AJ131-AJ132)&lt;=(AJ134-AJ133),2,0),IF(AJ132=AJ131,IF((AJ130-AJ131)&gt;(AJ133-AJ132),2,0),2)),0)))</f>
        <v>0</v>
      </c>
      <c r="AG132" s="12">
        <f>IF(C$4=0,0,IF(SUM(AG$7:AG131)=1,0,IF(AK132=AG$6,IF(AK132=AK133,IF((AK131-AK132)&lt;=(AK134-AK133),1,0),IF(AK132=AK131,IF((AK130-AK131)&gt;(AK133-AK132),1,0),1)),0)))</f>
        <v>0</v>
      </c>
      <c r="AH132" s="12">
        <f>IF(C$4=0,0,IF(SUM(AH$7:AH131)=2,0,IF(AL132=AH$6,IF(AL132=AL133,IF((AL131-AL132)&lt;=(AL134-AL133),2,0),IF(AL132=AL131,IF((AL130-AL131)&gt;(AL133-AL132),2,0),2)),0)))</f>
        <v>0</v>
      </c>
      <c r="AI132" s="12">
        <f>IF(S$4=0,0,IF(SUM(AI$7:AI131)=2,0,IF(AM132=AI$6,IF(AM132=AM133,IF((AM131-AM132)&lt;=(AM134-AM133),2,0),IF(AM132=AM131,IF((AM130-AM131)&gt;(AM133-AM132),2,0),2)),0)))</f>
        <v>0</v>
      </c>
      <c r="AJ132" s="12">
        <f t="shared" si="36"/>
        <v>1</v>
      </c>
      <c r="AK132" s="12">
        <f t="shared" si="37"/>
        <v>1</v>
      </c>
      <c r="AL132" s="12">
        <f t="shared" si="38"/>
        <v>1</v>
      </c>
      <c r="AM132" s="12">
        <f t="shared" si="39"/>
        <v>1</v>
      </c>
    </row>
    <row r="133" spans="1:39" ht="12" customHeight="1" x14ac:dyDescent="0.15">
      <c r="A133" s="5">
        <f t="shared" si="24"/>
        <v>0</v>
      </c>
      <c r="B133" s="5">
        <f t="shared" si="25"/>
        <v>0</v>
      </c>
      <c r="C133" s="14">
        <f t="shared" si="40"/>
        <v>-35</v>
      </c>
      <c r="F133" s="120" t="e">
        <f>VLOOKUP(C133,Blad1!$A:$B,3,0)</f>
        <v>#REF!</v>
      </c>
      <c r="G133" s="65" t="str">
        <f t="shared" si="41"/>
        <v/>
      </c>
      <c r="H133" s="4" t="str">
        <f>IF(G133="I",$K133,IF(G133="II",$K133-SUM(H$8:H132),IF(G133="III",$K133-SUM(H$8:H132),IF(G133="IV",$K133-SUM(H$8:H132),IF(G133="V",1-SUM(H$8:H132)," ")))))</f>
        <v xml:space="preserve"> </v>
      </c>
      <c r="I133" s="66" t="str">
        <f t="shared" si="46"/>
        <v/>
      </c>
      <c r="J133" s="43" t="str">
        <f>IF(I133="A",$K133,IF(I133="B",$K133-SUM(J$8:J132),IF(I133="C",$K133-SUM(J$8:J132),IF(I133="D",$K133-SUM(J$8:J132),IF(I133="E",1-SUM(J$8:J132)," ")))))</f>
        <v xml:space="preserve"> </v>
      </c>
      <c r="K133" s="1">
        <f>IF(C$4=0,0,(SUM(D$8:D133)/C$4))</f>
        <v>0</v>
      </c>
      <c r="L133" s="9" t="str">
        <f t="shared" si="26"/>
        <v xml:space="preserve"> </v>
      </c>
      <c r="M133" s="2" t="str">
        <f>IF(U133=2,K133,IF(W133=2,K133-SUM(M$8:M132),IF(X133=2,K133-SUM(M$8:M132),IF(X132=2,1-SUM(M$8:M132)," "))))</f>
        <v xml:space="preserve"> </v>
      </c>
      <c r="N133" s="1" t="str">
        <f t="shared" si="27"/>
        <v xml:space="preserve"> </v>
      </c>
      <c r="P133" s="3" t="str">
        <f>IF(O133="Plus",$K133,IF(O133="Basis",$K133-SUM(P$8:P132),IF(O133="Breedte",$K133-SUM(P$8:P132),IF(O132="Breedte",1-SUM(P$8:P132)," "))))</f>
        <v xml:space="preserve"> </v>
      </c>
      <c r="Q133" s="57" t="str">
        <f t="shared" si="44"/>
        <v/>
      </c>
      <c r="R133" s="93" t="e">
        <f t="shared" si="43"/>
        <v>#REF!</v>
      </c>
      <c r="S133" s="12">
        <f t="shared" si="28"/>
        <v>-35</v>
      </c>
      <c r="T133" s="18">
        <f t="shared" si="29"/>
        <v>0</v>
      </c>
      <c r="U133" s="12">
        <f>IF(C$4=0,0,IF(SUM(U$7:U132)=2,0,IF(Y133=U$6,IF(Y133=Y134,IF((Y132-Y133)&lt;=(Y135-Y134),2,0),IF(Y133=Y132,IF((Y131-Y132)&gt;(Y134-Y133),2,0),2)),0)))</f>
        <v>0</v>
      </c>
      <c r="V133" s="12">
        <f>IF(C$4=0,0,IF(SUM(V$7:V132)=1,0,IF(Z133=V$6,IF(Z133=Z134,IF((Z132-Z133)&lt;=(Z135-Z134),1,0),IF(Z133=Z132,IF((Z131-Z132)&gt;(Z134-Z133),1,0),1)),0)))</f>
        <v>0</v>
      </c>
      <c r="W133" s="12">
        <f>IF(C$4=0,0,IF(SUM(W$7:W132)=2,0,IF(AA133=W$6,IF(AA133=AA134,IF((AA132-AA133)&lt;=(AA135-AA134),2,0),IF(AA133=AA132,IF((AA131-AA132)&gt;(AA134-AA133),2,0),2)),0)))</f>
        <v>0</v>
      </c>
      <c r="X133" s="12">
        <f>IF(C$4=0,0,IF(SUM(X$7:X132)=2,0,IF(AB133=X$6,IF(AB133=AB134,IF((AB132-AB133)&lt;=(AB135-AB134),2,0),IF(AB133=AB132,IF((AB131-AB132)&gt;(AB134-AB133),2,0),2)),0)))</f>
        <v>0</v>
      </c>
      <c r="Y133" s="12">
        <f t="shared" si="30"/>
        <v>1</v>
      </c>
      <c r="Z133" s="12">
        <f t="shared" si="31"/>
        <v>1</v>
      </c>
      <c r="AA133" s="12">
        <f t="shared" si="32"/>
        <v>1</v>
      </c>
      <c r="AB133" s="12">
        <f t="shared" si="33"/>
        <v>1</v>
      </c>
      <c r="AD133" s="12">
        <f t="shared" si="34"/>
        <v>-35</v>
      </c>
      <c r="AE133" s="18">
        <f t="shared" si="35"/>
        <v>0</v>
      </c>
      <c r="AF133" s="12">
        <f>IF(S$4=0,0,IF(SUM(AF$7:AF132)=2,0,IF(AJ133=AF$6,IF(AJ133=AJ134,IF((AJ132-AJ133)&lt;=(AJ135-AJ134),2,0),IF(AJ133=AJ132,IF((AJ131-AJ132)&gt;(AJ134-AJ133),2,0),2)),0)))</f>
        <v>0</v>
      </c>
      <c r="AG133" s="12">
        <f>IF(C$4=0,0,IF(SUM(AG$7:AG132)=1,0,IF(AK133=AG$6,IF(AK133=AK134,IF((AK132-AK133)&lt;=(AK135-AK134),1,0),IF(AK133=AK132,IF((AK131-AK132)&gt;(AK134-AK133),1,0),1)),0)))</f>
        <v>0</v>
      </c>
      <c r="AH133" s="12">
        <f>IF(C$4=0,0,IF(SUM(AH$7:AH132)=2,0,IF(AL133=AH$6,IF(AL133=AL134,IF((AL132-AL133)&lt;=(AL135-AL134),2,0),IF(AL133=AL132,IF((AL131-AL132)&gt;(AL134-AL133),2,0),2)),0)))</f>
        <v>0</v>
      </c>
      <c r="AI133" s="12">
        <f>IF(S$4=0,0,IF(SUM(AI$7:AI132)=2,0,IF(AM133=AI$6,IF(AM133=AM134,IF((AM132-AM133)&lt;=(AM135-AM134),2,0),IF(AM133=AM132,IF((AM131-AM132)&gt;(AM134-AM133),2,0),2)),0)))</f>
        <v>0</v>
      </c>
      <c r="AJ133" s="12">
        <f t="shared" si="36"/>
        <v>1</v>
      </c>
      <c r="AK133" s="12">
        <f t="shared" si="37"/>
        <v>1</v>
      </c>
      <c r="AL133" s="12">
        <f t="shared" si="38"/>
        <v>1</v>
      </c>
      <c r="AM133" s="12">
        <f t="shared" si="39"/>
        <v>1</v>
      </c>
    </row>
    <row r="134" spans="1:39" ht="12" customHeight="1" x14ac:dyDescent="0.15">
      <c r="A134" s="5">
        <f t="shared" si="24"/>
        <v>0</v>
      </c>
      <c r="B134" s="5">
        <f t="shared" si="25"/>
        <v>0</v>
      </c>
      <c r="C134" s="14">
        <f t="shared" si="40"/>
        <v>-36</v>
      </c>
      <c r="F134" s="120" t="e">
        <f>VLOOKUP(C134,Blad1!$A:$B,3,0)</f>
        <v>#REF!</v>
      </c>
      <c r="G134" s="65" t="str">
        <f t="shared" si="41"/>
        <v/>
      </c>
      <c r="H134" s="4" t="str">
        <f>IF(G134="I",$K134,IF(G134="II",$K134-SUM(H$8:H133),IF(G134="III",$K134-SUM(H$8:H133),IF(G134="IV",$K134-SUM(H$8:H133),IF(G134="V",1-SUM(H$8:H133)," ")))))</f>
        <v xml:space="preserve"> </v>
      </c>
      <c r="I134" s="66" t="str">
        <f t="shared" si="46"/>
        <v/>
      </c>
      <c r="J134" s="43" t="str">
        <f>IF(I134="A",$K134,IF(I134="B",$K134-SUM(J$8:J133),IF(I134="C",$K134-SUM(J$8:J133),IF(I134="D",$K134-SUM(J$8:J133),IF(I134="E",1-SUM(J$8:J133)," ")))))</f>
        <v xml:space="preserve"> </v>
      </c>
      <c r="K134" s="1">
        <f>IF(C$4=0,0,(SUM(D$8:D134)/C$4))</f>
        <v>0</v>
      </c>
      <c r="L134" s="9" t="str">
        <f t="shared" si="26"/>
        <v xml:space="preserve"> </v>
      </c>
      <c r="M134" s="2" t="str">
        <f>IF(U134=2,K134,IF(W134=2,K134-SUM(M$8:M133),IF(X134=2,K134-SUM(M$8:M133),IF(X133=2,1-SUM(M$8:M133)," "))))</f>
        <v xml:space="preserve"> </v>
      </c>
      <c r="N134" s="1" t="str">
        <f t="shared" si="27"/>
        <v xml:space="preserve"> </v>
      </c>
      <c r="P134" s="3" t="str">
        <f>IF(O134="Plus",$K134,IF(O134="Basis",$K134-SUM(P$8:P133),IF(O134="Breedte",$K134-SUM(P$8:P133),IF(O133="Breedte",1-SUM(P$8:P133)," "))))</f>
        <v xml:space="preserve"> </v>
      </c>
      <c r="Q134" s="57" t="str">
        <f t="shared" si="44"/>
        <v/>
      </c>
      <c r="R134" s="93" t="e">
        <f t="shared" si="43"/>
        <v>#REF!</v>
      </c>
      <c r="S134" s="12">
        <f t="shared" si="28"/>
        <v>-36</v>
      </c>
      <c r="T134" s="18">
        <f t="shared" si="29"/>
        <v>0</v>
      </c>
      <c r="U134" s="12">
        <f>IF(C$4=0,0,IF(SUM(U$7:U133)=2,0,IF(Y134=U$6,IF(Y134=Y135,IF((Y133-Y134)&lt;=(Y136-Y135),2,0),IF(Y134=Y133,IF((Y132-Y133)&gt;(Y135-Y134),2,0),2)),0)))</f>
        <v>0</v>
      </c>
      <c r="V134" s="12">
        <f>IF(C$4=0,0,IF(SUM(V$7:V133)=1,0,IF(Z134=V$6,IF(Z134=Z135,IF((Z133-Z134)&lt;=(Z136-Z135),1,0),IF(Z134=Z133,IF((Z132-Z133)&gt;(Z135-Z134),1,0),1)),0)))</f>
        <v>0</v>
      </c>
      <c r="W134" s="12">
        <f>IF(C$4=0,0,IF(SUM(W$7:W133)=2,0,IF(AA134=W$6,IF(AA134=AA135,IF((AA133-AA134)&lt;=(AA136-AA135),2,0),IF(AA134=AA133,IF((AA132-AA133)&gt;(AA135-AA134),2,0),2)),0)))</f>
        <v>0</v>
      </c>
      <c r="X134" s="12">
        <f>IF(C$4=0,0,IF(SUM(X$7:X133)=2,0,IF(AB134=X$6,IF(AB134=AB135,IF((AB133-AB134)&lt;=(AB136-AB135),2,0),IF(AB134=AB133,IF((AB132-AB133)&gt;(AB135-AB134),2,0),2)),0)))</f>
        <v>0</v>
      </c>
      <c r="Y134" s="12">
        <f t="shared" si="30"/>
        <v>1</v>
      </c>
      <c r="Z134" s="12">
        <f t="shared" si="31"/>
        <v>1</v>
      </c>
      <c r="AA134" s="12">
        <f t="shared" si="32"/>
        <v>1</v>
      </c>
      <c r="AB134" s="12">
        <f t="shared" si="33"/>
        <v>1</v>
      </c>
      <c r="AD134" s="12">
        <f t="shared" si="34"/>
        <v>-36</v>
      </c>
      <c r="AE134" s="18">
        <f t="shared" si="35"/>
        <v>0</v>
      </c>
      <c r="AF134" s="12">
        <f>IF(S$4=0,0,IF(SUM(AF$7:AF133)=2,0,IF(AJ134=AF$6,IF(AJ134=AJ135,IF((AJ133-AJ134)&lt;=(AJ136-AJ135),2,0),IF(AJ134=AJ133,IF((AJ132-AJ133)&gt;(AJ135-AJ134),2,0),2)),0)))</f>
        <v>0</v>
      </c>
      <c r="AG134" s="12">
        <f>IF(C$4=0,0,IF(SUM(AG$7:AG133)=1,0,IF(AK134=AG$6,IF(AK134=AK135,IF((AK133-AK134)&lt;=(AK136-AK135),1,0),IF(AK134=AK133,IF((AK132-AK133)&gt;(AK135-AK134),1,0),1)),0)))</f>
        <v>0</v>
      </c>
      <c r="AH134" s="12">
        <f>IF(C$4=0,0,IF(SUM(AH$7:AH133)=2,0,IF(AL134=AH$6,IF(AL134=AL135,IF((AL133-AL134)&lt;=(AL136-AL135),2,0),IF(AL134=AL133,IF((AL132-AL133)&gt;(AL135-AL134),2,0),2)),0)))</f>
        <v>0</v>
      </c>
      <c r="AI134" s="12">
        <f>IF(S$4=0,0,IF(SUM(AI$7:AI133)=2,0,IF(AM134=AI$6,IF(AM134=AM135,IF((AM133-AM134)&lt;=(AM136-AM135),2,0),IF(AM134=AM133,IF((AM132-AM133)&gt;(AM135-AM134),2,0),2)),0)))</f>
        <v>0</v>
      </c>
      <c r="AJ134" s="12">
        <f t="shared" si="36"/>
        <v>1</v>
      </c>
      <c r="AK134" s="12">
        <f t="shared" si="37"/>
        <v>1</v>
      </c>
      <c r="AL134" s="12">
        <f t="shared" si="38"/>
        <v>1</v>
      </c>
      <c r="AM134" s="12">
        <f t="shared" si="39"/>
        <v>1</v>
      </c>
    </row>
    <row r="135" spans="1:39" ht="12" customHeight="1" x14ac:dyDescent="0.15">
      <c r="A135" s="5">
        <f t="shared" si="24"/>
        <v>0</v>
      </c>
      <c r="B135" s="5">
        <f t="shared" si="25"/>
        <v>0</v>
      </c>
      <c r="C135" s="14">
        <f t="shared" si="40"/>
        <v>-37</v>
      </c>
      <c r="F135" s="120" t="e">
        <f>VLOOKUP(C135,Blad1!$A:$B,3,0)</f>
        <v>#REF!</v>
      </c>
      <c r="G135" s="65" t="str">
        <f t="shared" si="41"/>
        <v/>
      </c>
      <c r="H135" s="4" t="str">
        <f>IF(G135="I",$K135,IF(G135="II",$K135-SUM(H$8:H134),IF(G135="III",$K135-SUM(H$8:H134),IF(G135="IV",$K135-SUM(H$8:H134),IF(G135="V",1-SUM(H$8:H134)," ")))))</f>
        <v xml:space="preserve"> </v>
      </c>
      <c r="I135" s="66" t="str">
        <f t="shared" si="46"/>
        <v/>
      </c>
      <c r="J135" s="43" t="str">
        <f>IF(I135="A",$K135,IF(I135="B",$K135-SUM(J$8:J134),IF(I135="C",$K135-SUM(J$8:J134),IF(I135="D",$K135-SUM(J$8:J134),IF(I135="E",1-SUM(J$8:J134)," ")))))</f>
        <v xml:space="preserve"> </v>
      </c>
      <c r="K135" s="1">
        <f>IF(C$4=0,0,(SUM(D$8:D135)/C$4))</f>
        <v>0</v>
      </c>
      <c r="L135" s="9" t="str">
        <f t="shared" si="26"/>
        <v xml:space="preserve"> </v>
      </c>
      <c r="M135" s="2" t="str">
        <f>IF(U135=2,K135,IF(W135=2,K135-SUM(M$8:M134),IF(X135=2,K135-SUM(M$8:M134),IF(X134=2,1-SUM(M$8:M134)," "))))</f>
        <v xml:space="preserve"> </v>
      </c>
      <c r="N135" s="1" t="str">
        <f t="shared" si="27"/>
        <v xml:space="preserve"> </v>
      </c>
      <c r="P135" s="3" t="str">
        <f>IF(O135="Plus",$K135,IF(O135="Basis",$K135-SUM(P$8:P134),IF(O135="Breedte",$K135-SUM(P$8:P134),IF(O134="Breedte",1-SUM(P$8:P134)," "))))</f>
        <v xml:space="preserve"> </v>
      </c>
      <c r="Q135" s="57" t="str">
        <f t="shared" si="44"/>
        <v/>
      </c>
      <c r="R135" s="93" t="e">
        <f t="shared" si="43"/>
        <v>#REF!</v>
      </c>
      <c r="S135" s="12">
        <f t="shared" si="28"/>
        <v>-37</v>
      </c>
      <c r="T135" s="18">
        <f t="shared" si="29"/>
        <v>0</v>
      </c>
      <c r="U135" s="12">
        <f>IF(C$4=0,0,IF(SUM(U$7:U134)=2,0,IF(Y135=U$6,IF(Y135=Y136,IF((Y134-Y135)&lt;=(Y137-Y136),2,0),IF(Y135=Y134,IF((Y133-Y134)&gt;(Y136-Y135),2,0),2)),0)))</f>
        <v>0</v>
      </c>
      <c r="V135" s="12">
        <f>IF(C$4=0,0,IF(SUM(V$7:V134)=1,0,IF(Z135=V$6,IF(Z135=Z136,IF((Z134-Z135)&lt;=(Z137-Z136),1,0),IF(Z135=Z134,IF((Z133-Z134)&gt;(Z136-Z135),1,0),1)),0)))</f>
        <v>0</v>
      </c>
      <c r="W135" s="12">
        <f>IF(C$4=0,0,IF(SUM(W$7:W134)=2,0,IF(AA135=W$6,IF(AA135=AA136,IF((AA134-AA135)&lt;=(AA137-AA136),2,0),IF(AA135=AA134,IF((AA133-AA134)&gt;(AA136-AA135),2,0),2)),0)))</f>
        <v>0</v>
      </c>
      <c r="X135" s="12">
        <f>IF(C$4=0,0,IF(SUM(X$7:X134)=2,0,IF(AB135=X$6,IF(AB135=AB136,IF((AB134-AB135)&lt;=(AB137-AB136),2,0),IF(AB135=AB134,IF((AB133-AB134)&gt;(AB136-AB135),2,0),2)),0)))</f>
        <v>0</v>
      </c>
      <c r="Y135" s="12">
        <f t="shared" si="30"/>
        <v>1</v>
      </c>
      <c r="Z135" s="12">
        <f t="shared" si="31"/>
        <v>1</v>
      </c>
      <c r="AA135" s="12">
        <f t="shared" si="32"/>
        <v>1</v>
      </c>
      <c r="AB135" s="12">
        <f t="shared" si="33"/>
        <v>1</v>
      </c>
      <c r="AD135" s="12">
        <f t="shared" si="34"/>
        <v>-37</v>
      </c>
      <c r="AE135" s="18">
        <f t="shared" si="35"/>
        <v>0</v>
      </c>
      <c r="AF135" s="12">
        <f>IF(S$4=0,0,IF(SUM(AF$7:AF134)=2,0,IF(AJ135=AF$6,IF(AJ135=AJ136,IF((AJ134-AJ135)&lt;=(AJ137-AJ136),2,0),IF(AJ135=AJ134,IF((AJ133-AJ134)&gt;(AJ136-AJ135),2,0),2)),0)))</f>
        <v>0</v>
      </c>
      <c r="AG135" s="12">
        <f>IF(C$4=0,0,IF(SUM(AG$7:AG134)=1,0,IF(AK135=AG$6,IF(AK135=AK136,IF((AK134-AK135)&lt;=(AK137-AK136),1,0),IF(AK135=AK134,IF((AK133-AK134)&gt;(AK136-AK135),1,0),1)),0)))</f>
        <v>0</v>
      </c>
      <c r="AH135" s="12">
        <f>IF(C$4=0,0,IF(SUM(AH$7:AH134)=2,0,IF(AL135=AH$6,IF(AL135=AL136,IF((AL134-AL135)&lt;=(AL137-AL136),2,0),IF(AL135=AL134,IF((AL133-AL134)&gt;(AL136-AL135),2,0),2)),0)))</f>
        <v>0</v>
      </c>
      <c r="AI135" s="12">
        <f>IF(S$4=0,0,IF(SUM(AI$7:AI134)=2,0,IF(AM135=AI$6,IF(AM135=AM136,IF((AM134-AM135)&lt;=(AM137-AM136),2,0),IF(AM135=AM134,IF((AM133-AM134)&gt;(AM136-AM135),2,0),2)),0)))</f>
        <v>0</v>
      </c>
      <c r="AJ135" s="12">
        <f t="shared" si="36"/>
        <v>1</v>
      </c>
      <c r="AK135" s="12">
        <f t="shared" si="37"/>
        <v>1</v>
      </c>
      <c r="AL135" s="12">
        <f t="shared" si="38"/>
        <v>1</v>
      </c>
      <c r="AM135" s="12">
        <f t="shared" si="39"/>
        <v>1</v>
      </c>
    </row>
    <row r="136" spans="1:39" ht="12" customHeight="1" x14ac:dyDescent="0.15">
      <c r="A136" s="5">
        <f t="shared" ref="A136:A199" si="47">IF(I136="A",25,IF(I136="B",25,IF(I136="C",25,IF(I136="D",15,IF(I136="E",10,0)))))</f>
        <v>0</v>
      </c>
      <c r="B136" s="5">
        <f t="shared" ref="B136:B199" si="48">IF(G136="I",20,IF(G136="II",20,IF(G136="III",20,IF(G136="IV",20,IF(G136="V",20,0)))))</f>
        <v>0</v>
      </c>
      <c r="C136" s="14">
        <f t="shared" si="40"/>
        <v>-38</v>
      </c>
      <c r="F136" s="120" t="e">
        <f>VLOOKUP(C136,Blad1!$A:$B,3,0)</f>
        <v>#REF!</v>
      </c>
      <c r="G136" s="65" t="str">
        <f t="shared" si="41"/>
        <v/>
      </c>
      <c r="H136" s="4" t="str">
        <f>IF(G136="I",$K136,IF(G136="II",$K136-SUM(H$8:H135),IF(G136="III",$K136-SUM(H$8:H135),IF(G136="IV",$K136-SUM(H$8:H135),IF(G136="V",1-SUM(H$8:H135)," ")))))</f>
        <v xml:space="preserve"> </v>
      </c>
      <c r="I136" s="66" t="str">
        <f t="shared" si="46"/>
        <v/>
      </c>
      <c r="J136" s="43" t="str">
        <f>IF(I136="A",$K136,IF(I136="B",$K136-SUM(J$8:J135),IF(I136="C",$K136-SUM(J$8:J135),IF(I136="D",$K136-SUM(J$8:J135),IF(I136="E",1-SUM(J$8:J135)," ")))))</f>
        <v xml:space="preserve"> </v>
      </c>
      <c r="K136" s="1">
        <f>IF(C$4=0,0,(SUM(D$8:D136)/C$4))</f>
        <v>0</v>
      </c>
      <c r="L136" s="9" t="str">
        <f t="shared" ref="L136:L199" si="49">IF(U136=2,"Plus",IF(W136=2,"Basis",IF(X136=2,"Breedte"," ")))</f>
        <v xml:space="preserve"> </v>
      </c>
      <c r="M136" s="2" t="str">
        <f>IF(U136=2,K136,IF(W136=2,K136-SUM(M$8:M135),IF(X136=2,K136-SUM(M$8:M135),IF(X135=2,1-SUM(M$8:M135)," "))))</f>
        <v xml:space="preserve"> </v>
      </c>
      <c r="N136" s="1" t="str">
        <f t="shared" ref="N136:N199" si="50">IF(OR(O136="Plus",O136="Basis",O136="Breedte"),K136," ")</f>
        <v xml:space="preserve"> </v>
      </c>
      <c r="P136" s="3" t="str">
        <f>IF(O136="Plus",$K136,IF(O136="Basis",$K136-SUM(P$8:P135),IF(O136="Breedte",$K136-SUM(P$8:P135),IF(O135="Breedte",1-SUM(P$8:P135)," "))))</f>
        <v xml:space="preserve"> </v>
      </c>
      <c r="Q136" s="57" t="str">
        <f t="shared" si="44"/>
        <v/>
      </c>
      <c r="R136" s="93" t="e">
        <f t="shared" si="43"/>
        <v>#REF!</v>
      </c>
      <c r="S136" s="12">
        <f t="shared" ref="S136:S199" si="51">C136</f>
        <v>-38</v>
      </c>
      <c r="T136" s="18">
        <f t="shared" ref="T136:T199" si="52">K136</f>
        <v>0</v>
      </c>
      <c r="U136" s="12">
        <f>IF(C$4=0,0,IF(SUM(U$7:U135)=2,0,IF(Y136=U$6,IF(Y136=Y137,IF((Y135-Y136)&lt;=(Y138-Y137),2,0),IF(Y136=Y135,IF((Y134-Y135)&gt;(Y137-Y136),2,0),2)),0)))</f>
        <v>0</v>
      </c>
      <c r="V136" s="12">
        <f>IF(C$4=0,0,IF(SUM(V$7:V135)=1,0,IF(Z136=V$6,IF(Z136=Z137,IF((Z135-Z136)&lt;=(Z138-Z137),1,0),IF(Z136=Z135,IF((Z134-Z135)&gt;(Z137-Z136),1,0),1)),0)))</f>
        <v>0</v>
      </c>
      <c r="W136" s="12">
        <f>IF(C$4=0,0,IF(SUM(W$7:W135)=2,0,IF(AA136=W$6,IF(AA136=AA137,IF((AA135-AA136)&lt;=(AA138-AA137),2,0),IF(AA136=AA135,IF((AA134-AA135)&gt;(AA137-AA136),2,0),2)),0)))</f>
        <v>0</v>
      </c>
      <c r="X136" s="12">
        <f>IF(C$4=0,0,IF(SUM(X$7:X135)=2,0,IF(AB136=X$6,IF(AB136=AB137,IF((AB135-AB136)&lt;=(AB138-AB137),2,0),IF(AB136=AB135,IF((AB134-AB135)&gt;(AB137-AB136),2,0),2)),0)))</f>
        <v>0</v>
      </c>
      <c r="Y136" s="12">
        <f t="shared" ref="Y136:Y199" si="53">IF(D136=0,1,ABS(K136-0.2))</f>
        <v>1</v>
      </c>
      <c r="Z136" s="12">
        <f t="shared" ref="Z136:Z199" si="54">IF(D136=0,1,ABS(K136-0.5))</f>
        <v>1</v>
      </c>
      <c r="AA136" s="12">
        <f t="shared" ref="AA136:AA199" si="55">IF(D136=0,1,ABS(K136-0.8))</f>
        <v>1</v>
      </c>
      <c r="AB136" s="12">
        <f t="shared" ref="AB136:AB199" si="56">IF(D136=0,1,ABS(K136-1))</f>
        <v>1</v>
      </c>
      <c r="AD136" s="12">
        <f t="shared" ref="AD136:AD199" si="57">S136</f>
        <v>-38</v>
      </c>
      <c r="AE136" s="18">
        <f t="shared" ref="AE136:AE199" si="58">K136</f>
        <v>0</v>
      </c>
      <c r="AF136" s="12">
        <f>IF(S$4=0,0,IF(SUM(AF$7:AF135)=2,0,IF(AJ136=AF$6,IF(AJ136=AJ137,IF((AJ135-AJ136)&lt;=(AJ138-AJ137),2,0),IF(AJ136=AJ135,IF((AJ134-AJ135)&gt;(AJ137-AJ136),2,0),2)),0)))</f>
        <v>0</v>
      </c>
      <c r="AG136" s="12">
        <f>IF(C$4=0,0,IF(SUM(AG$7:AG135)=1,0,IF(AK136=AG$6,IF(AK136=AK137,IF((AK135-AK136)&lt;=(AK138-AK137),1,0),IF(AK136=AK135,IF((AK134-AK135)&gt;(AK137-AK136),1,0),1)),0)))</f>
        <v>0</v>
      </c>
      <c r="AH136" s="12">
        <f>IF(C$4=0,0,IF(SUM(AH$7:AH135)=2,0,IF(AL136=AH$6,IF(AL136=AL137,IF((AL135-AL136)&lt;=(AL138-AL137),2,0),IF(AL136=AL135,IF((AL134-AL135)&gt;(AL137-AL136),2,0),2)),0)))</f>
        <v>0</v>
      </c>
      <c r="AI136" s="12">
        <f>IF(S$4=0,0,IF(SUM(AI$7:AI135)=2,0,IF(AM136=AI$6,IF(AM136=AM137,IF((AM135-AM136)&lt;=(AM138-AM137),2,0),IF(AM136=AM135,IF((AM134-AM135)&gt;(AM137-AM136),2,0),2)),0)))</f>
        <v>0</v>
      </c>
      <c r="AJ136" s="12">
        <f t="shared" ref="AJ136:AJ199" si="59">IF(AE136=0,1,ABS(AH136-0.25))</f>
        <v>1</v>
      </c>
      <c r="AK136" s="12">
        <f t="shared" ref="AK136:AK199" si="60">IF(T136=0,1,ABS(W136-0.5))</f>
        <v>1</v>
      </c>
      <c r="AL136" s="12">
        <f t="shared" ref="AL136:AL199" si="61">IF(T136=0,1,ABS(W136-0.75))</f>
        <v>1</v>
      </c>
      <c r="AM136" s="12">
        <f t="shared" ref="AM136:AM199" si="62">IF(T136=0,1,ABS(W136-0.9))</f>
        <v>1</v>
      </c>
    </row>
    <row r="137" spans="1:39" ht="12" customHeight="1" x14ac:dyDescent="0.15">
      <c r="A137" s="5">
        <f t="shared" si="47"/>
        <v>0</v>
      </c>
      <c r="B137" s="5">
        <f t="shared" si="48"/>
        <v>0</v>
      </c>
      <c r="C137" s="14">
        <f t="shared" ref="C137:C200" si="63">C136-1</f>
        <v>-39</v>
      </c>
      <c r="F137" s="120" t="e">
        <f>VLOOKUP(C137,Blad1!$A:$B,3,0)</f>
        <v>#REF!</v>
      </c>
      <c r="G137" s="65" t="str">
        <f t="shared" ref="G137:G138" si="64">IF(C137=70,"I",IF(C137=60,"II",IF(C137=49,"III",IF(C137=42,"IV",IF(C137=-10,"V","")))))</f>
        <v/>
      </c>
      <c r="H137" s="4" t="str">
        <f>IF(G137="I",$K137,IF(G137="II",$K137-SUM(H$8:H136),IF(G137="III",$K137-SUM(H$8:H136),IF(G137="IV",$K137-SUM(H$8:H136),IF(G137="V",1-SUM(H$8:H136)," ")))))</f>
        <v xml:space="preserve"> </v>
      </c>
      <c r="I137" s="66" t="str">
        <f t="shared" si="46"/>
        <v/>
      </c>
      <c r="J137" s="43" t="str">
        <f>IF(I137="A",$K137,IF(I137="B",$K137-SUM(J$8:J136),IF(I137="C",$K137-SUM(J$8:J136),IF(I137="D",$K137-SUM(J$8:J136),IF(I137="E",1-SUM(J$8:J136)," ")))))</f>
        <v xml:space="preserve"> </v>
      </c>
      <c r="K137" s="1">
        <f>IF(C$4=0,0,(SUM(D$8:D137)/C$4))</f>
        <v>0</v>
      </c>
      <c r="L137" s="9" t="str">
        <f t="shared" si="49"/>
        <v xml:space="preserve"> </v>
      </c>
      <c r="M137" s="2" t="str">
        <f>IF(U137=2,K137,IF(W137=2,K137-SUM(M$8:M136),IF(X137=2,K137-SUM(M$8:M136),IF(X136=2,1-SUM(M$8:M136)," "))))</f>
        <v xml:space="preserve"> </v>
      </c>
      <c r="N137" s="1" t="str">
        <f t="shared" si="50"/>
        <v xml:space="preserve"> </v>
      </c>
      <c r="P137" s="3" t="str">
        <f>IF(O137="Plus",$K137,IF(O137="Basis",$K137-SUM(P$8:P136),IF(O137="Breedte",$K137-SUM(P$8:P136),IF(O136="Breedte",1-SUM(P$8:P136)," "))))</f>
        <v xml:space="preserve"> </v>
      </c>
      <c r="Q137" s="57" t="str">
        <f t="shared" si="44"/>
        <v/>
      </c>
      <c r="R137" s="93" t="e">
        <f t="shared" ref="R137:R200" si="65">F137</f>
        <v>#REF!</v>
      </c>
      <c r="S137" s="12">
        <f t="shared" si="51"/>
        <v>-39</v>
      </c>
      <c r="T137" s="18">
        <f t="shared" si="52"/>
        <v>0</v>
      </c>
      <c r="U137" s="12">
        <f>IF(C$4=0,0,IF(SUM(U$7:U136)=2,0,IF(Y137=U$6,IF(Y137=Y138,IF((Y136-Y137)&lt;=(Y139-Y138),2,0),IF(Y137=Y136,IF((Y135-Y136)&gt;(Y138-Y137),2,0),2)),0)))</f>
        <v>0</v>
      </c>
      <c r="V137" s="12">
        <f>IF(C$4=0,0,IF(SUM(V$7:V136)=1,0,IF(Z137=V$6,IF(Z137=Z138,IF((Z136-Z137)&lt;=(Z139-Z138),1,0),IF(Z137=Z136,IF((Z135-Z136)&gt;(Z138-Z137),1,0),1)),0)))</f>
        <v>0</v>
      </c>
      <c r="W137" s="12">
        <f>IF(C$4=0,0,IF(SUM(W$7:W136)=2,0,IF(AA137=W$6,IF(AA137=AA138,IF((AA136-AA137)&lt;=(AA139-AA138),2,0),IF(AA137=AA136,IF((AA135-AA136)&gt;(AA138-AA137),2,0),2)),0)))</f>
        <v>0</v>
      </c>
      <c r="X137" s="12">
        <f>IF(C$4=0,0,IF(SUM(X$7:X136)=2,0,IF(AB137=X$6,IF(AB137=AB138,IF((AB136-AB137)&lt;=(AB139-AB138),2,0),IF(AB137=AB136,IF((AB135-AB136)&gt;(AB138-AB137),2,0),2)),0)))</f>
        <v>0</v>
      </c>
      <c r="Y137" s="12">
        <f t="shared" si="53"/>
        <v>1</v>
      </c>
      <c r="Z137" s="12">
        <f t="shared" si="54"/>
        <v>1</v>
      </c>
      <c r="AA137" s="12">
        <f t="shared" si="55"/>
        <v>1</v>
      </c>
      <c r="AB137" s="12">
        <f t="shared" si="56"/>
        <v>1</v>
      </c>
      <c r="AD137" s="12">
        <f t="shared" si="57"/>
        <v>-39</v>
      </c>
      <c r="AE137" s="18">
        <f t="shared" si="58"/>
        <v>0</v>
      </c>
      <c r="AF137" s="12">
        <f>IF(S$4=0,0,IF(SUM(AF$7:AF136)=2,0,IF(AJ137=AF$6,IF(AJ137=AJ138,IF((AJ136-AJ137)&lt;=(AJ139-AJ138),2,0),IF(AJ137=AJ136,IF((AJ135-AJ136)&gt;(AJ138-AJ137),2,0),2)),0)))</f>
        <v>0</v>
      </c>
      <c r="AG137" s="12">
        <f>IF(C$4=0,0,IF(SUM(AG$7:AG136)=1,0,IF(AK137=AG$6,IF(AK137=AK138,IF((AK136-AK137)&lt;=(AK139-AK138),1,0),IF(AK137=AK136,IF((AK135-AK136)&gt;(AK138-AK137),1,0),1)),0)))</f>
        <v>0</v>
      </c>
      <c r="AH137" s="12">
        <f>IF(C$4=0,0,IF(SUM(AH$7:AH136)=2,0,IF(AL137=AH$6,IF(AL137=AL138,IF((AL136-AL137)&lt;=(AL139-AL138),2,0),IF(AL137=AL136,IF((AL135-AL136)&gt;(AL138-AL137),2,0),2)),0)))</f>
        <v>0</v>
      </c>
      <c r="AI137" s="12">
        <f>IF(S$4=0,0,IF(SUM(AI$7:AI136)=2,0,IF(AM137=AI$6,IF(AM137=AM138,IF((AM136-AM137)&lt;=(AM139-AM138),2,0),IF(AM137=AM136,IF((AM135-AM136)&gt;(AM138-AM137),2,0),2)),0)))</f>
        <v>0</v>
      </c>
      <c r="AJ137" s="12">
        <f t="shared" si="59"/>
        <v>1</v>
      </c>
      <c r="AK137" s="12">
        <f t="shared" si="60"/>
        <v>1</v>
      </c>
      <c r="AL137" s="12">
        <f t="shared" si="61"/>
        <v>1</v>
      </c>
      <c r="AM137" s="12">
        <f t="shared" si="62"/>
        <v>1</v>
      </c>
    </row>
    <row r="138" spans="1:39" ht="12" customHeight="1" x14ac:dyDescent="0.15">
      <c r="A138" s="5">
        <f t="shared" si="47"/>
        <v>0</v>
      </c>
      <c r="B138" s="5">
        <f t="shared" si="48"/>
        <v>0</v>
      </c>
      <c r="C138" s="14">
        <f t="shared" si="63"/>
        <v>-40</v>
      </c>
      <c r="F138" s="120" t="e">
        <f>VLOOKUP(C138,Blad1!$A:$B,3,0)</f>
        <v>#REF!</v>
      </c>
      <c r="G138" s="65" t="str">
        <f t="shared" si="64"/>
        <v/>
      </c>
      <c r="H138" s="4" t="str">
        <f>IF(G138="I",$K138,IF(G138="II",$K138-SUM(H$8:H137),IF(G138="III",$K138-SUM(H$8:H137),IF(G138="IV",$K138-SUM(H$8:H137),IF(G138="V",1-SUM(H$8:H137)," ")))))</f>
        <v xml:space="preserve"> </v>
      </c>
      <c r="I138" s="66" t="str">
        <f t="shared" si="46"/>
        <v/>
      </c>
      <c r="J138" s="43" t="str">
        <f>IF(I138="A",$K138,IF(I138="B",$K138-SUM(J$8:J137),IF(I138="C",$K138-SUM(J$8:J137),IF(I138="D",$K138-SUM(J$8:J137),IF(I138="E",1-SUM(J$8:J137)," ")))))</f>
        <v xml:space="preserve"> </v>
      </c>
      <c r="K138" s="1">
        <f>IF(C$4=0,0,(SUM(D$8:D138)/C$4))</f>
        <v>0</v>
      </c>
      <c r="L138" s="9" t="str">
        <f t="shared" si="49"/>
        <v xml:space="preserve"> </v>
      </c>
      <c r="M138" s="2" t="str">
        <f>IF(U138=2,K138,IF(W138=2,K138-SUM(M$8:M137),IF(X138=2,K138-SUM(M$8:M137),IF(X137=2,1-SUM(M$8:M137)," "))))</f>
        <v xml:space="preserve"> </v>
      </c>
      <c r="N138" s="1" t="str">
        <f t="shared" si="50"/>
        <v xml:space="preserve"> </v>
      </c>
      <c r="P138" s="3" t="str">
        <f>IF(O138="Plus",$K138,IF(O138="Basis",$K138-SUM(P$8:P137),IF(O138="Breedte",$K138-SUM(P$8:P137),IF(O137="Breedte",1-SUM(P$8:P137)," "))))</f>
        <v xml:space="preserve"> </v>
      </c>
      <c r="Q138" s="57" t="str">
        <f t="shared" ref="Q138:Q200" si="66">IF(L137="plus",IF(E138=0,"",CONCATENATE(E138,", ")),IF(L137="basis",IF(E138=0,"",CONCATENATE(E138,", ")),CONCATENATE(Q137,IF(E138=0,"",CONCATENATE(E138,", ")))))</f>
        <v/>
      </c>
      <c r="R138" s="93" t="e">
        <f t="shared" si="65"/>
        <v>#REF!</v>
      </c>
      <c r="S138" s="12">
        <f t="shared" si="51"/>
        <v>-40</v>
      </c>
      <c r="T138" s="18">
        <f t="shared" si="52"/>
        <v>0</v>
      </c>
      <c r="U138" s="12">
        <f>IF(C$4=0,0,IF(SUM(U$7:U137)=2,0,IF(Y138=U$6,IF(Y138=Y139,IF((Y137-Y138)&lt;=(Y140-Y139),2,0),IF(Y138=Y137,IF((Y136-Y137)&gt;(Y139-Y138),2,0),2)),0)))</f>
        <v>0</v>
      </c>
      <c r="V138" s="12">
        <f>IF(C$4=0,0,IF(SUM(V$7:V137)=1,0,IF(Z138=V$6,IF(Z138=Z139,IF((Z137-Z138)&lt;=(Z140-Z139),1,0),IF(Z138=Z137,IF((Z136-Z137)&gt;(Z139-Z138),1,0),1)),0)))</f>
        <v>0</v>
      </c>
      <c r="W138" s="12">
        <f>IF(C$4=0,0,IF(SUM(W$7:W137)=2,0,IF(AA138=W$6,IF(AA138=AA139,IF((AA137-AA138)&lt;=(AA140-AA139),2,0),IF(AA138=AA137,IF((AA136-AA137)&gt;(AA139-AA138),2,0),2)),0)))</f>
        <v>0</v>
      </c>
      <c r="X138" s="12">
        <f>IF(C$4=0,0,IF(SUM(X$7:X137)=2,0,IF(AB138=X$6,IF(AB138=AB139,IF((AB137-AB138)&lt;=(AB140-AB139),2,0),IF(AB138=AB137,IF((AB136-AB137)&gt;(AB139-AB138),2,0),2)),0)))</f>
        <v>0</v>
      </c>
      <c r="Y138" s="12">
        <f t="shared" si="53"/>
        <v>1</v>
      </c>
      <c r="Z138" s="12">
        <f t="shared" si="54"/>
        <v>1</v>
      </c>
      <c r="AA138" s="12">
        <f t="shared" si="55"/>
        <v>1</v>
      </c>
      <c r="AB138" s="12">
        <f t="shared" si="56"/>
        <v>1</v>
      </c>
      <c r="AD138" s="12">
        <f t="shared" si="57"/>
        <v>-40</v>
      </c>
      <c r="AE138" s="18">
        <f t="shared" si="58"/>
        <v>0</v>
      </c>
      <c r="AF138" s="12">
        <f>IF(S$4=0,0,IF(SUM(AF$7:AF137)=2,0,IF(AJ138=AF$6,IF(AJ138=AJ139,IF((AJ137-AJ138)&lt;=(AJ140-AJ139),2,0),IF(AJ138=AJ137,IF((AJ136-AJ137)&gt;(AJ139-AJ138),2,0),2)),0)))</f>
        <v>0</v>
      </c>
      <c r="AG138" s="12">
        <f>IF(C$4=0,0,IF(SUM(AG$7:AG137)=1,0,IF(AK138=AG$6,IF(AK138=AK139,IF((AK137-AK138)&lt;=(AK140-AK139),1,0),IF(AK138=AK137,IF((AK136-AK137)&gt;(AK139-AK138),1,0),1)),0)))</f>
        <v>0</v>
      </c>
      <c r="AH138" s="12">
        <f>IF(C$4=0,0,IF(SUM(AH$7:AH137)=2,0,IF(AL138=AH$6,IF(AL138=AL139,IF((AL137-AL138)&lt;=(AL140-AL139),2,0),IF(AL138=AL137,IF((AL136-AL137)&gt;(AL139-AL138),2,0),2)),0)))</f>
        <v>0</v>
      </c>
      <c r="AI138" s="12">
        <f>IF(S$4=0,0,IF(SUM(AI$7:AI137)=2,0,IF(AM138=AI$6,IF(AM138=AM139,IF((AM137-AM138)&lt;=(AM140-AM139),2,0),IF(AM138=AM137,IF((AM136-AM137)&gt;(AM139-AM138),2,0),2)),0)))</f>
        <v>0</v>
      </c>
      <c r="AJ138" s="12">
        <f t="shared" si="59"/>
        <v>1</v>
      </c>
      <c r="AK138" s="12">
        <f t="shared" si="60"/>
        <v>1</v>
      </c>
      <c r="AL138" s="12">
        <f t="shared" si="61"/>
        <v>1</v>
      </c>
      <c r="AM138" s="12">
        <f t="shared" si="62"/>
        <v>1</v>
      </c>
    </row>
    <row r="139" spans="1:39" ht="12" customHeight="1" x14ac:dyDescent="0.15">
      <c r="A139" s="5">
        <f t="shared" si="47"/>
        <v>0</v>
      </c>
      <c r="B139" s="5">
        <f t="shared" si="48"/>
        <v>0</v>
      </c>
      <c r="C139" s="14">
        <f t="shared" si="63"/>
        <v>-41</v>
      </c>
      <c r="F139" s="120" t="e">
        <f>VLOOKUP(C139,Blad1!$A:$B,3,0)</f>
        <v>#REF!</v>
      </c>
      <c r="G139" s="65" t="str">
        <f t="shared" ref="G139:G160" si="67">IF(C139=12,"I",IF(C139=2,"II",IF(C139=-6,"III",IF(C139=-16,"IV",IF(C139=-50,"V","")))))</f>
        <v/>
      </c>
      <c r="H139" s="4" t="str">
        <f>IF(G139="I",$K139,IF(G139="II",$K139-SUM(H$8:H138),IF(G139="III",$K139-SUM(H$8:H138),IF(G139="IV",$K139-SUM(H$8:H138),IF(G139="V",1-SUM(H$8:H138)," ")))))</f>
        <v xml:space="preserve"> </v>
      </c>
      <c r="I139" s="66" t="str">
        <f t="shared" si="46"/>
        <v/>
      </c>
      <c r="J139" s="43" t="str">
        <f>IF(I139="A",$K139,IF(I139="B",$K139-SUM(J$8:J138),IF(I139="C",$K139-SUM(J$8:J138),IF(I139="D",$K139-SUM(J$8:J138),IF(I139="E",1-SUM(J$8:J138)," ")))))</f>
        <v xml:space="preserve"> </v>
      </c>
      <c r="K139" s="1">
        <f>IF(C$4=0,0,(SUM(D$8:D139)/C$4))</f>
        <v>0</v>
      </c>
      <c r="L139" s="9" t="str">
        <f t="shared" si="49"/>
        <v xml:space="preserve"> </v>
      </c>
      <c r="M139" s="2" t="str">
        <f>IF(U139=2,K139,IF(W139=2,K139-SUM(M$8:M138),IF(X139=2,K139-SUM(M$8:M138),IF(X138=2,1-SUM(M$8:M138)," "))))</f>
        <v xml:space="preserve"> </v>
      </c>
      <c r="N139" s="1" t="str">
        <f t="shared" si="50"/>
        <v xml:space="preserve"> </v>
      </c>
      <c r="P139" s="3" t="str">
        <f>IF(O139="Plus",$K139,IF(O139="Basis",$K139-SUM(P$8:P138),IF(O139="Breedte",$K139-SUM(P$8:P138),IF(O138="Breedte",1-SUM(P$8:P138)," "))))</f>
        <v xml:space="preserve"> </v>
      </c>
      <c r="Q139" s="57" t="str">
        <f t="shared" si="66"/>
        <v/>
      </c>
      <c r="R139" s="93" t="e">
        <f t="shared" si="65"/>
        <v>#REF!</v>
      </c>
      <c r="S139" s="12">
        <f t="shared" si="51"/>
        <v>-41</v>
      </c>
      <c r="T139" s="18">
        <f t="shared" si="52"/>
        <v>0</v>
      </c>
      <c r="U139" s="12">
        <f>IF(C$4=0,0,IF(SUM(U$7:U138)=2,0,IF(Y139=U$6,IF(Y139=Y140,IF((Y138-Y139)&lt;=(Y141-Y140),2,0),IF(Y139=Y138,IF((Y137-Y138)&gt;(Y140-Y139),2,0),2)),0)))</f>
        <v>0</v>
      </c>
      <c r="V139" s="12">
        <f>IF(C$4=0,0,IF(SUM(V$7:V138)=1,0,IF(Z139=V$6,IF(Z139=Z140,IF((Z138-Z139)&lt;=(Z141-Z140),1,0),IF(Z139=Z138,IF((Z137-Z138)&gt;(Z140-Z139),1,0),1)),0)))</f>
        <v>0</v>
      </c>
      <c r="W139" s="12">
        <f>IF(C$4=0,0,IF(SUM(W$7:W138)=2,0,IF(AA139=W$6,IF(AA139=AA140,IF((AA138-AA139)&lt;=(AA141-AA140),2,0),IF(AA139=AA138,IF((AA137-AA138)&gt;(AA140-AA139),2,0),2)),0)))</f>
        <v>0</v>
      </c>
      <c r="X139" s="12">
        <f>IF(C$4=0,0,IF(SUM(X$7:X138)=2,0,IF(AB139=X$6,IF(AB139=AB140,IF((AB138-AB139)&lt;=(AB141-AB140),2,0),IF(AB139=AB138,IF((AB137-AB138)&gt;(AB140-AB139),2,0),2)),0)))</f>
        <v>0</v>
      </c>
      <c r="Y139" s="12">
        <f t="shared" si="53"/>
        <v>1</v>
      </c>
      <c r="Z139" s="12">
        <f t="shared" si="54"/>
        <v>1</v>
      </c>
      <c r="AA139" s="12">
        <f t="shared" si="55"/>
        <v>1</v>
      </c>
      <c r="AB139" s="12">
        <f t="shared" si="56"/>
        <v>1</v>
      </c>
      <c r="AD139" s="12">
        <f t="shared" si="57"/>
        <v>-41</v>
      </c>
      <c r="AE139" s="18">
        <f t="shared" si="58"/>
        <v>0</v>
      </c>
      <c r="AF139" s="12">
        <f>IF(S$4=0,0,IF(SUM(AF$7:AF138)=2,0,IF(AJ139=AF$6,IF(AJ139=AJ140,IF((AJ138-AJ139)&lt;=(AJ141-AJ140),2,0),IF(AJ139=AJ138,IF((AJ137-AJ138)&gt;(AJ140-AJ139),2,0),2)),0)))</f>
        <v>0</v>
      </c>
      <c r="AG139" s="12">
        <f>IF(C$4=0,0,IF(SUM(AG$7:AG138)=1,0,IF(AK139=AG$6,IF(AK139=AK140,IF((AK138-AK139)&lt;=(AK141-AK140),1,0),IF(AK139=AK138,IF((AK137-AK138)&gt;(AK140-AK139),1,0),1)),0)))</f>
        <v>0</v>
      </c>
      <c r="AH139" s="12">
        <f>IF(C$4=0,0,IF(SUM(AH$7:AH138)=2,0,IF(AL139=AH$6,IF(AL139=AL140,IF((AL138-AL139)&lt;=(AL141-AL140),2,0),IF(AL139=AL138,IF((AL137-AL138)&gt;(AL140-AL139),2,0),2)),0)))</f>
        <v>0</v>
      </c>
      <c r="AI139" s="12">
        <f>IF(S$4=0,0,IF(SUM(AI$7:AI138)=2,0,IF(AM139=AI$6,IF(AM139=AM140,IF((AM138-AM139)&lt;=(AM141-AM140),2,0),IF(AM139=AM138,IF((AM137-AM138)&gt;(AM140-AM139),2,0),2)),0)))</f>
        <v>0</v>
      </c>
      <c r="AJ139" s="12">
        <f t="shared" si="59"/>
        <v>1</v>
      </c>
      <c r="AK139" s="12">
        <f t="shared" si="60"/>
        <v>1</v>
      </c>
      <c r="AL139" s="12">
        <f t="shared" si="61"/>
        <v>1</v>
      </c>
      <c r="AM139" s="12">
        <f t="shared" si="62"/>
        <v>1</v>
      </c>
    </row>
    <row r="140" spans="1:39" ht="12" customHeight="1" x14ac:dyDescent="0.15">
      <c r="A140" s="5">
        <f t="shared" si="47"/>
        <v>0</v>
      </c>
      <c r="B140" s="5">
        <f t="shared" si="48"/>
        <v>0</v>
      </c>
      <c r="C140" s="14">
        <f t="shared" si="63"/>
        <v>-42</v>
      </c>
      <c r="F140" s="120" t="e">
        <f>VLOOKUP(C140,Blad1!$A:$B,3,0)</f>
        <v>#REF!</v>
      </c>
      <c r="G140" s="65" t="str">
        <f t="shared" si="67"/>
        <v/>
      </c>
      <c r="H140" s="4" t="str">
        <f>IF(G140="I",$K140,IF(G140="II",$K140-SUM(H$8:H139),IF(G140="III",$K140-SUM(H$8:H139),IF(G140="IV",$K140-SUM(H$8:H139),IF(G140="V",1-SUM(H$8:H139)," ")))))</f>
        <v xml:space="preserve"> </v>
      </c>
      <c r="I140" s="66" t="str">
        <f t="shared" si="46"/>
        <v/>
      </c>
      <c r="J140" s="43" t="str">
        <f>IF(I140="A",$K140,IF(I140="B",$K140-SUM(J$8:J139),IF(I140="C",$K140-SUM(J$8:J139),IF(I140="D",$K140-SUM(J$8:J139),IF(I140="E",1-SUM(J$8:J139)," ")))))</f>
        <v xml:space="preserve"> </v>
      </c>
      <c r="K140" s="1">
        <f>IF(C$4=0,0,(SUM(D$8:D140)/C$4))</f>
        <v>0</v>
      </c>
      <c r="L140" s="9" t="str">
        <f t="shared" si="49"/>
        <v xml:space="preserve"> </v>
      </c>
      <c r="M140" s="2" t="str">
        <f>IF(U140=2,K140,IF(W140=2,K140-SUM(M$8:M139),IF(X140=2,K140-SUM(M$8:M139),IF(X139=2,1-SUM(M$8:M139)," "))))</f>
        <v xml:space="preserve"> </v>
      </c>
      <c r="N140" s="1" t="str">
        <f t="shared" si="50"/>
        <v xml:space="preserve"> </v>
      </c>
      <c r="P140" s="3" t="str">
        <f>IF(O140="Plus",$K140,IF(O140="Basis",$K140-SUM(P$8:P139),IF(O140="Breedte",$K140-SUM(P$8:P139),IF(O139="Breedte",1-SUM(P$8:P139)," "))))</f>
        <v xml:space="preserve"> </v>
      </c>
      <c r="Q140" s="57" t="str">
        <f t="shared" si="66"/>
        <v/>
      </c>
      <c r="R140" s="93" t="e">
        <f t="shared" si="65"/>
        <v>#REF!</v>
      </c>
      <c r="S140" s="12">
        <f t="shared" si="51"/>
        <v>-42</v>
      </c>
      <c r="T140" s="18">
        <f t="shared" si="52"/>
        <v>0</v>
      </c>
      <c r="U140" s="12">
        <f>IF(C$4=0,0,IF(SUM(U$7:U139)=2,0,IF(Y140=U$6,IF(Y140=Y141,IF((Y139-Y140)&lt;=(Y142-Y141),2,0),IF(Y140=Y139,IF((Y138-Y139)&gt;(Y141-Y140),2,0),2)),0)))</f>
        <v>0</v>
      </c>
      <c r="V140" s="12">
        <f>IF(C$4=0,0,IF(SUM(V$7:V139)=1,0,IF(Z140=V$6,IF(Z140=Z141,IF((Z139-Z140)&lt;=(Z142-Z141),1,0),IF(Z140=Z139,IF((Z138-Z139)&gt;(Z141-Z140),1,0),1)),0)))</f>
        <v>0</v>
      </c>
      <c r="W140" s="12">
        <f>IF(C$4=0,0,IF(SUM(W$7:W139)=2,0,IF(AA140=W$6,IF(AA140=AA141,IF((AA139-AA140)&lt;=(AA142-AA141),2,0),IF(AA140=AA139,IF((AA138-AA139)&gt;(AA141-AA140),2,0),2)),0)))</f>
        <v>0</v>
      </c>
      <c r="X140" s="12">
        <f>IF(C$4=0,0,IF(SUM(X$7:X139)=2,0,IF(AB140=X$6,IF(AB140=AB141,IF((AB139-AB140)&lt;=(AB142-AB141),2,0),IF(AB140=AB139,IF((AB138-AB139)&gt;(AB141-AB140),2,0),2)),0)))</f>
        <v>0</v>
      </c>
      <c r="Y140" s="12">
        <f t="shared" si="53"/>
        <v>1</v>
      </c>
      <c r="Z140" s="12">
        <f t="shared" si="54"/>
        <v>1</v>
      </c>
      <c r="AA140" s="12">
        <f t="shared" si="55"/>
        <v>1</v>
      </c>
      <c r="AB140" s="12">
        <f t="shared" si="56"/>
        <v>1</v>
      </c>
      <c r="AD140" s="12">
        <f t="shared" si="57"/>
        <v>-42</v>
      </c>
      <c r="AE140" s="18">
        <f t="shared" si="58"/>
        <v>0</v>
      </c>
      <c r="AF140" s="12">
        <f>IF(S$4=0,0,IF(SUM(AF$7:AF139)=2,0,IF(AJ140=AF$6,IF(AJ140=AJ141,IF((AJ139-AJ140)&lt;=(AJ142-AJ141),2,0),IF(AJ140=AJ139,IF((AJ138-AJ139)&gt;(AJ141-AJ140),2,0),2)),0)))</f>
        <v>0</v>
      </c>
      <c r="AG140" s="12">
        <f>IF(C$4=0,0,IF(SUM(AG$7:AG139)=1,0,IF(AK140=AG$6,IF(AK140=AK141,IF((AK139-AK140)&lt;=(AK142-AK141),1,0),IF(AK140=AK139,IF((AK138-AK139)&gt;(AK141-AK140),1,0),1)),0)))</f>
        <v>0</v>
      </c>
      <c r="AH140" s="12">
        <f>IF(C$4=0,0,IF(SUM(AH$7:AH139)=2,0,IF(AL140=AH$6,IF(AL140=AL141,IF((AL139-AL140)&lt;=(AL142-AL141),2,0),IF(AL140=AL139,IF((AL138-AL139)&gt;(AL141-AL140),2,0),2)),0)))</f>
        <v>0</v>
      </c>
      <c r="AI140" s="12">
        <f>IF(S$4=0,0,IF(SUM(AI$7:AI139)=2,0,IF(AM140=AI$6,IF(AM140=AM141,IF((AM139-AM140)&lt;=(AM142-AM141),2,0),IF(AM140=AM139,IF((AM138-AM139)&gt;(AM141-AM140),2,0),2)),0)))</f>
        <v>0</v>
      </c>
      <c r="AJ140" s="12">
        <f t="shared" si="59"/>
        <v>1</v>
      </c>
      <c r="AK140" s="12">
        <f t="shared" si="60"/>
        <v>1</v>
      </c>
      <c r="AL140" s="12">
        <f t="shared" si="61"/>
        <v>1</v>
      </c>
      <c r="AM140" s="12">
        <f t="shared" si="62"/>
        <v>1</v>
      </c>
    </row>
    <row r="141" spans="1:39" ht="12" customHeight="1" x14ac:dyDescent="0.15">
      <c r="A141" s="5">
        <f t="shared" si="47"/>
        <v>0</v>
      </c>
      <c r="B141" s="5">
        <f t="shared" si="48"/>
        <v>0</v>
      </c>
      <c r="C141" s="14">
        <f t="shared" si="63"/>
        <v>-43</v>
      </c>
      <c r="F141" s="120" t="e">
        <f>VLOOKUP(C141,Blad1!$A:$B,3,0)</f>
        <v>#REF!</v>
      </c>
      <c r="G141" s="65" t="str">
        <f t="shared" si="67"/>
        <v/>
      </c>
      <c r="H141" s="4" t="str">
        <f>IF(G141="I",$K141,IF(G141="II",$K141-SUM(H$8:H140),IF(G141="III",$K141-SUM(H$8:H140),IF(G141="IV",$K141-SUM(H$8:H140),IF(G141="V",1-SUM(H$8:H140)," ")))))</f>
        <v xml:space="preserve"> </v>
      </c>
      <c r="I141" s="66" t="str">
        <f t="shared" si="46"/>
        <v/>
      </c>
      <c r="J141" s="43" t="str">
        <f>IF(I141="A",$K141,IF(I141="B",$K141-SUM(J$8:J140),IF(I141="C",$K141-SUM(J$8:J140),IF(I141="D",$K141-SUM(J$8:J140),IF(I141="E",1-SUM(J$8:J140)," ")))))</f>
        <v xml:space="preserve"> </v>
      </c>
      <c r="K141" s="1">
        <f>IF(C$4=0,0,(SUM(D$8:D141)/C$4))</f>
        <v>0</v>
      </c>
      <c r="L141" s="9" t="str">
        <f t="shared" si="49"/>
        <v xml:space="preserve"> </v>
      </c>
      <c r="M141" s="2" t="str">
        <f>IF(U141=2,K141,IF(W141=2,K141-SUM(M$8:M140),IF(X141=2,K141-SUM(M$8:M140),IF(X140=2,1-SUM(M$8:M140)," "))))</f>
        <v xml:space="preserve"> </v>
      </c>
      <c r="N141" s="1" t="str">
        <f t="shared" si="50"/>
        <v xml:space="preserve"> </v>
      </c>
      <c r="P141" s="3" t="str">
        <f>IF(O141="Plus",$K141,IF(O141="Basis",$K141-SUM(P$8:P140),IF(O141="Breedte",$K141-SUM(P$8:P140),IF(O140="Breedte",1-SUM(P$8:P140)," "))))</f>
        <v xml:space="preserve"> </v>
      </c>
      <c r="Q141" s="57" t="str">
        <f t="shared" si="66"/>
        <v/>
      </c>
      <c r="R141" s="93" t="e">
        <f t="shared" si="65"/>
        <v>#REF!</v>
      </c>
      <c r="S141" s="12">
        <f t="shared" si="51"/>
        <v>-43</v>
      </c>
      <c r="T141" s="18">
        <f t="shared" si="52"/>
        <v>0</v>
      </c>
      <c r="U141" s="12">
        <f>IF(C$4=0,0,IF(SUM(U$7:U140)=2,0,IF(Y141=U$6,IF(Y141=Y142,IF((Y140-Y141)&lt;=(Y143-Y142),2,0),IF(Y141=Y140,IF((Y139-Y140)&gt;(Y142-Y141),2,0),2)),0)))</f>
        <v>0</v>
      </c>
      <c r="V141" s="12">
        <f>IF(C$4=0,0,IF(SUM(V$7:V140)=1,0,IF(Z141=V$6,IF(Z141=Z142,IF((Z140-Z141)&lt;=(Z143-Z142),1,0),IF(Z141=Z140,IF((Z139-Z140)&gt;(Z142-Z141),1,0),1)),0)))</f>
        <v>0</v>
      </c>
      <c r="W141" s="12">
        <f>IF(C$4=0,0,IF(SUM(W$7:W140)=2,0,IF(AA141=W$6,IF(AA141=AA142,IF((AA140-AA141)&lt;=(AA143-AA142),2,0),IF(AA141=AA140,IF((AA139-AA140)&gt;(AA142-AA141),2,0),2)),0)))</f>
        <v>0</v>
      </c>
      <c r="X141" s="12">
        <f>IF(C$4=0,0,IF(SUM(X$7:X140)=2,0,IF(AB141=X$6,IF(AB141=AB142,IF((AB140-AB141)&lt;=(AB143-AB142),2,0),IF(AB141=AB140,IF((AB139-AB140)&gt;(AB142-AB141),2,0),2)),0)))</f>
        <v>0</v>
      </c>
      <c r="Y141" s="12">
        <f t="shared" si="53"/>
        <v>1</v>
      </c>
      <c r="Z141" s="12">
        <f t="shared" si="54"/>
        <v>1</v>
      </c>
      <c r="AA141" s="12">
        <f t="shared" si="55"/>
        <v>1</v>
      </c>
      <c r="AB141" s="12">
        <f t="shared" si="56"/>
        <v>1</v>
      </c>
      <c r="AD141" s="12">
        <f t="shared" si="57"/>
        <v>-43</v>
      </c>
      <c r="AE141" s="18">
        <f t="shared" si="58"/>
        <v>0</v>
      </c>
      <c r="AF141" s="12">
        <f>IF(S$4=0,0,IF(SUM(AF$7:AF140)=2,0,IF(AJ141=AF$6,IF(AJ141=AJ142,IF((AJ140-AJ141)&lt;=(AJ143-AJ142),2,0),IF(AJ141=AJ140,IF((AJ139-AJ140)&gt;(AJ142-AJ141),2,0),2)),0)))</f>
        <v>0</v>
      </c>
      <c r="AG141" s="12">
        <f>IF(C$4=0,0,IF(SUM(AG$7:AG140)=1,0,IF(AK141=AG$6,IF(AK141=AK142,IF((AK140-AK141)&lt;=(AK143-AK142),1,0),IF(AK141=AK140,IF((AK139-AK140)&gt;(AK142-AK141),1,0),1)),0)))</f>
        <v>0</v>
      </c>
      <c r="AH141" s="12">
        <f>IF(C$4=0,0,IF(SUM(AH$7:AH140)=2,0,IF(AL141=AH$6,IF(AL141=AL142,IF((AL140-AL141)&lt;=(AL143-AL142),2,0),IF(AL141=AL140,IF((AL139-AL140)&gt;(AL142-AL141),2,0),2)),0)))</f>
        <v>0</v>
      </c>
      <c r="AI141" s="12">
        <f>IF(S$4=0,0,IF(SUM(AI$7:AI140)=2,0,IF(AM141=AI$6,IF(AM141=AM142,IF((AM140-AM141)&lt;=(AM143-AM142),2,0),IF(AM141=AM140,IF((AM139-AM140)&gt;(AM142-AM141),2,0),2)),0)))</f>
        <v>0</v>
      </c>
      <c r="AJ141" s="12">
        <f t="shared" si="59"/>
        <v>1</v>
      </c>
      <c r="AK141" s="12">
        <f t="shared" si="60"/>
        <v>1</v>
      </c>
      <c r="AL141" s="12">
        <f t="shared" si="61"/>
        <v>1</v>
      </c>
      <c r="AM141" s="12">
        <f t="shared" si="62"/>
        <v>1</v>
      </c>
    </row>
    <row r="142" spans="1:39" ht="12" customHeight="1" x14ac:dyDescent="0.15">
      <c r="A142" s="5">
        <f t="shared" si="47"/>
        <v>0</v>
      </c>
      <c r="B142" s="5">
        <f t="shared" si="48"/>
        <v>0</v>
      </c>
      <c r="C142" s="14">
        <f t="shared" si="63"/>
        <v>-44</v>
      </c>
      <c r="F142" s="120">
        <f>VLOOKUP(C142,Blad1!$A:$B,2,0)</f>
        <v>0</v>
      </c>
      <c r="G142" s="65" t="str">
        <f t="shared" si="67"/>
        <v/>
      </c>
      <c r="H142" s="4" t="str">
        <f>IF(G142="I",$K142,IF(G142="II",$K142-SUM(H$8:H141),IF(G142="III",$K142-SUM(H$8:H141),IF(G142="IV",$K142-SUM(H$8:H141),IF(G142="V",1-SUM(H$8:H141)," ")))))</f>
        <v xml:space="preserve"> </v>
      </c>
      <c r="I142" s="66" t="str">
        <f t="shared" si="46"/>
        <v/>
      </c>
      <c r="J142" s="43" t="str">
        <f>IF(I142="A",$K142,IF(I142="B",$K142-SUM(J$8:J141),IF(I142="C",$K142-SUM(J$8:J141),IF(I142="D",$K142-SUM(J$8:J141),IF(I142="E",1-SUM(J$8:J141)," ")))))</f>
        <v xml:space="preserve"> </v>
      </c>
      <c r="K142" s="1">
        <f>IF(C$4=0,0,(SUM(D$8:D142)/C$4))</f>
        <v>0</v>
      </c>
      <c r="L142" s="9" t="str">
        <f t="shared" si="49"/>
        <v xml:space="preserve"> </v>
      </c>
      <c r="M142" s="2" t="str">
        <f>IF(U142=2,K142,IF(W142=2,K142-SUM(M$8:M141),IF(X142=2,K142-SUM(M$8:M141),IF(X141=2,1-SUM(M$8:M141)," "))))</f>
        <v xml:space="preserve"> </v>
      </c>
      <c r="N142" s="1" t="str">
        <f t="shared" si="50"/>
        <v xml:space="preserve"> </v>
      </c>
      <c r="P142" s="3" t="str">
        <f>IF(O142="Plus",$K142,IF(O142="Basis",$K142-SUM(P$8:P141),IF(O142="Breedte",$K142-SUM(P$8:P141),IF(O141="Breedte",1-SUM(P$8:P141)," "))))</f>
        <v xml:space="preserve"> </v>
      </c>
      <c r="Q142" s="57" t="str">
        <f t="shared" si="66"/>
        <v/>
      </c>
      <c r="R142" s="93">
        <f t="shared" si="65"/>
        <v>0</v>
      </c>
      <c r="S142" s="12">
        <f t="shared" si="51"/>
        <v>-44</v>
      </c>
      <c r="T142" s="18">
        <f t="shared" si="52"/>
        <v>0</v>
      </c>
      <c r="U142" s="12">
        <f>IF(C$4=0,0,IF(SUM(U$7:U141)=2,0,IF(Y142=U$6,IF(Y142=Y143,IF((Y141-Y142)&lt;=(Y144-Y143),2,0),IF(Y142=Y141,IF((Y140-Y141)&gt;(Y143-Y142),2,0),2)),0)))</f>
        <v>0</v>
      </c>
      <c r="V142" s="12">
        <f>IF(C$4=0,0,IF(SUM(V$7:V141)=1,0,IF(Z142=V$6,IF(Z142=Z143,IF((Z141-Z142)&lt;=(Z144-Z143),1,0),IF(Z142=Z141,IF((Z140-Z141)&gt;(Z143-Z142),1,0),1)),0)))</f>
        <v>0</v>
      </c>
      <c r="W142" s="12">
        <f>IF(C$4=0,0,IF(SUM(W$7:W141)=2,0,IF(AA142=W$6,IF(AA142=AA143,IF((AA141-AA142)&lt;=(AA144-AA143),2,0),IF(AA142=AA141,IF((AA140-AA141)&gt;(AA143-AA142),2,0),2)),0)))</f>
        <v>0</v>
      </c>
      <c r="X142" s="12">
        <f>IF(C$4=0,0,IF(SUM(X$7:X141)=2,0,IF(AB142=X$6,IF(AB142=AB143,IF((AB141-AB142)&lt;=(AB144-AB143),2,0),IF(AB142=AB141,IF((AB140-AB141)&gt;(AB143-AB142),2,0),2)),0)))</f>
        <v>0</v>
      </c>
      <c r="Y142" s="12">
        <f t="shared" si="53"/>
        <v>1</v>
      </c>
      <c r="Z142" s="12">
        <f t="shared" si="54"/>
        <v>1</v>
      </c>
      <c r="AA142" s="12">
        <f t="shared" si="55"/>
        <v>1</v>
      </c>
      <c r="AB142" s="12">
        <f t="shared" si="56"/>
        <v>1</v>
      </c>
      <c r="AD142" s="12">
        <f t="shared" si="57"/>
        <v>-44</v>
      </c>
      <c r="AE142" s="18">
        <f t="shared" si="58"/>
        <v>0</v>
      </c>
      <c r="AF142" s="12">
        <f>IF(S$4=0,0,IF(SUM(AF$7:AF141)=2,0,IF(AJ142=AF$6,IF(AJ142=AJ143,IF((AJ141-AJ142)&lt;=(AJ144-AJ143),2,0),IF(AJ142=AJ141,IF((AJ140-AJ141)&gt;(AJ143-AJ142),2,0),2)),0)))</f>
        <v>0</v>
      </c>
      <c r="AG142" s="12">
        <f>IF(C$4=0,0,IF(SUM(AG$7:AG141)=1,0,IF(AK142=AG$6,IF(AK142=AK143,IF((AK141-AK142)&lt;=(AK144-AK143),1,0),IF(AK142=AK141,IF((AK140-AK141)&gt;(AK143-AK142),1,0),1)),0)))</f>
        <v>0</v>
      </c>
      <c r="AH142" s="12">
        <f>IF(C$4=0,0,IF(SUM(AH$7:AH141)=2,0,IF(AL142=AH$6,IF(AL142=AL143,IF((AL141-AL142)&lt;=(AL144-AL143),2,0),IF(AL142=AL141,IF((AL140-AL141)&gt;(AL143-AL142),2,0),2)),0)))</f>
        <v>0</v>
      </c>
      <c r="AI142" s="12">
        <f>IF(S$4=0,0,IF(SUM(AI$7:AI141)=2,0,IF(AM142=AI$6,IF(AM142=AM143,IF((AM141-AM142)&lt;=(AM144-AM143),2,0),IF(AM142=AM141,IF((AM140-AM141)&gt;(AM143-AM142),2,0),2)),0)))</f>
        <v>0</v>
      </c>
      <c r="AJ142" s="12">
        <f t="shared" si="59"/>
        <v>1</v>
      </c>
      <c r="AK142" s="12">
        <f t="shared" si="60"/>
        <v>1</v>
      </c>
      <c r="AL142" s="12">
        <f t="shared" si="61"/>
        <v>1</v>
      </c>
      <c r="AM142" s="12">
        <f t="shared" si="62"/>
        <v>1</v>
      </c>
    </row>
    <row r="143" spans="1:39" ht="12" customHeight="1" x14ac:dyDescent="0.15">
      <c r="A143" s="5">
        <f t="shared" si="47"/>
        <v>0</v>
      </c>
      <c r="B143" s="5">
        <f t="shared" si="48"/>
        <v>0</v>
      </c>
      <c r="C143" s="14">
        <f t="shared" si="63"/>
        <v>-45</v>
      </c>
      <c r="F143" s="120">
        <f>VLOOKUP(C143,Blad1!$A:$B,2,0)</f>
        <v>0</v>
      </c>
      <c r="G143" s="65" t="str">
        <f t="shared" si="67"/>
        <v/>
      </c>
      <c r="H143" s="4" t="str">
        <f>IF(G143="I",$K143,IF(G143="II",$K143-SUM(H$8:H142),IF(G143="III",$K143-SUM(H$8:H142),IF(G143="IV",$K143-SUM(H$8:H142),IF(G143="V",1-SUM(H$8:H142)," ")))))</f>
        <v xml:space="preserve"> </v>
      </c>
      <c r="I143" s="66" t="str">
        <f t="shared" si="46"/>
        <v/>
      </c>
      <c r="J143" s="43" t="str">
        <f>IF(I143="A",$K143,IF(I143="B",$K143-SUM(J$8:J142),IF(I143="C",$K143-SUM(J$8:J142),IF(I143="D",$K143-SUM(J$8:J142),IF(I143="E",1-SUM(J$8:J142)," ")))))</f>
        <v xml:space="preserve"> </v>
      </c>
      <c r="K143" s="1">
        <f>IF(C$4=0,0,(SUM(D$8:D143)/C$4))</f>
        <v>0</v>
      </c>
      <c r="L143" s="9" t="str">
        <f t="shared" si="49"/>
        <v xml:space="preserve"> </v>
      </c>
      <c r="M143" s="2" t="str">
        <f>IF(U143=2,K143,IF(W143=2,K143-SUM(M$8:M142),IF(X143=2,K143-SUM(M$8:M142),IF(X142=2,1-SUM(M$8:M142)," "))))</f>
        <v xml:space="preserve"> </v>
      </c>
      <c r="N143" s="1" t="str">
        <f t="shared" si="50"/>
        <v xml:space="preserve"> </v>
      </c>
      <c r="P143" s="3" t="str">
        <f>IF(O143="Plus",$K143,IF(O143="Basis",$K143-SUM(P$8:P142),IF(O143="Breedte",$K143-SUM(P$8:P142),IF(O142="Breedte",1-SUM(P$8:P142)," "))))</f>
        <v xml:space="preserve"> </v>
      </c>
      <c r="Q143" s="57" t="str">
        <f t="shared" si="66"/>
        <v/>
      </c>
      <c r="R143" s="93">
        <f t="shared" si="65"/>
        <v>0</v>
      </c>
      <c r="S143" s="12">
        <f t="shared" si="51"/>
        <v>-45</v>
      </c>
      <c r="T143" s="18">
        <f t="shared" si="52"/>
        <v>0</v>
      </c>
      <c r="U143" s="12">
        <f>IF(C$4=0,0,IF(SUM(U$7:U142)=2,0,IF(Y143=U$6,IF(Y143=Y144,IF((Y142-Y143)&lt;=(Y145-Y144),2,0),IF(Y143=Y142,IF((Y141-Y142)&gt;(Y144-Y143),2,0),2)),0)))</f>
        <v>0</v>
      </c>
      <c r="V143" s="12">
        <f>IF(C$4=0,0,IF(SUM(V$7:V142)=1,0,IF(Z143=V$6,IF(Z143=Z144,IF((Z142-Z143)&lt;=(Z145-Z144),1,0),IF(Z143=Z142,IF((Z141-Z142)&gt;(Z144-Z143),1,0),1)),0)))</f>
        <v>0</v>
      </c>
      <c r="W143" s="12">
        <f>IF(C$4=0,0,IF(SUM(W$7:W142)=2,0,IF(AA143=W$6,IF(AA143=AA144,IF((AA142-AA143)&lt;=(AA145-AA144),2,0),IF(AA143=AA142,IF((AA141-AA142)&gt;(AA144-AA143),2,0),2)),0)))</f>
        <v>0</v>
      </c>
      <c r="X143" s="12">
        <f>IF(C$4=0,0,IF(SUM(X$7:X142)=2,0,IF(AB143=X$6,IF(AB143=AB144,IF((AB142-AB143)&lt;=(AB145-AB144),2,0),IF(AB143=AB142,IF((AB141-AB142)&gt;(AB144-AB143),2,0),2)),0)))</f>
        <v>0</v>
      </c>
      <c r="Y143" s="12">
        <f t="shared" si="53"/>
        <v>1</v>
      </c>
      <c r="Z143" s="12">
        <f t="shared" si="54"/>
        <v>1</v>
      </c>
      <c r="AA143" s="12">
        <f t="shared" si="55"/>
        <v>1</v>
      </c>
      <c r="AB143" s="12">
        <f t="shared" si="56"/>
        <v>1</v>
      </c>
      <c r="AD143" s="12">
        <f t="shared" si="57"/>
        <v>-45</v>
      </c>
      <c r="AE143" s="18">
        <f t="shared" si="58"/>
        <v>0</v>
      </c>
      <c r="AF143" s="12">
        <f>IF(S$4=0,0,IF(SUM(AF$7:AF142)=2,0,IF(AJ143=AF$6,IF(AJ143=AJ144,IF((AJ142-AJ143)&lt;=(AJ145-AJ144),2,0),IF(AJ143=AJ142,IF((AJ141-AJ142)&gt;(AJ144-AJ143),2,0),2)),0)))</f>
        <v>0</v>
      </c>
      <c r="AG143" s="12">
        <f>IF(C$4=0,0,IF(SUM(AG$7:AG142)=1,0,IF(AK143=AG$6,IF(AK143=AK144,IF((AK142-AK143)&lt;=(AK145-AK144),1,0),IF(AK143=AK142,IF((AK141-AK142)&gt;(AK144-AK143),1,0),1)),0)))</f>
        <v>0</v>
      </c>
      <c r="AH143" s="12">
        <f>IF(C$4=0,0,IF(SUM(AH$7:AH142)=2,0,IF(AL143=AH$6,IF(AL143=AL144,IF((AL142-AL143)&lt;=(AL145-AL144),2,0),IF(AL143=AL142,IF((AL141-AL142)&gt;(AL144-AL143),2,0),2)),0)))</f>
        <v>0</v>
      </c>
      <c r="AI143" s="12">
        <f>IF(S$4=0,0,IF(SUM(AI$7:AI142)=2,0,IF(AM143=AI$6,IF(AM143=AM144,IF((AM142-AM143)&lt;=(AM145-AM144),2,0),IF(AM143=AM142,IF((AM141-AM142)&gt;(AM144-AM143),2,0),2)),0)))</f>
        <v>0</v>
      </c>
      <c r="AJ143" s="12">
        <f t="shared" si="59"/>
        <v>1</v>
      </c>
      <c r="AK143" s="12">
        <f t="shared" si="60"/>
        <v>1</v>
      </c>
      <c r="AL143" s="12">
        <f t="shared" si="61"/>
        <v>1</v>
      </c>
      <c r="AM143" s="12">
        <f t="shared" si="62"/>
        <v>1</v>
      </c>
    </row>
    <row r="144" spans="1:39" ht="12" customHeight="1" x14ac:dyDescent="0.15">
      <c r="A144" s="5">
        <f t="shared" si="47"/>
        <v>0</v>
      </c>
      <c r="B144" s="5">
        <f t="shared" si="48"/>
        <v>0</v>
      </c>
      <c r="C144" s="14">
        <f t="shared" si="63"/>
        <v>-46</v>
      </c>
      <c r="F144" s="120">
        <f>VLOOKUP(C144,Blad1!$A:$B,2,0)</f>
        <v>0</v>
      </c>
      <c r="G144" s="65" t="str">
        <f t="shared" si="67"/>
        <v/>
      </c>
      <c r="H144" s="4" t="str">
        <f>IF(G144="I",$K144,IF(G144="II",$K144-SUM(H$8:H143),IF(G144="III",$K144-SUM(H$8:H143),IF(G144="IV",$K144-SUM(H$8:H143),IF(G144="V",1-SUM(H$8:H143)," ")))))</f>
        <v xml:space="preserve"> </v>
      </c>
      <c r="I144" s="66" t="str">
        <f t="shared" si="46"/>
        <v/>
      </c>
      <c r="J144" s="43" t="str">
        <f>IF(I144="A",$K144,IF(I144="B",$K144-SUM(J$8:J143),IF(I144="C",$K144-SUM(J$8:J143),IF(I144="D",$K144-SUM(J$8:J143),IF(I144="E",1-SUM(J$8:J143)," ")))))</f>
        <v xml:space="preserve"> </v>
      </c>
      <c r="K144" s="1">
        <f>IF(C$4=0,0,(SUM(D$8:D144)/C$4))</f>
        <v>0</v>
      </c>
      <c r="L144" s="9" t="str">
        <f t="shared" si="49"/>
        <v xml:space="preserve"> </v>
      </c>
      <c r="M144" s="2" t="str">
        <f>IF(U144=2,K144,IF(W144=2,K144-SUM(M$8:M143),IF(X144=2,K144-SUM(M$8:M143),IF(X143=2,1-SUM(M$8:M143)," "))))</f>
        <v xml:space="preserve"> </v>
      </c>
      <c r="N144" s="1" t="str">
        <f t="shared" si="50"/>
        <v xml:space="preserve"> </v>
      </c>
      <c r="P144" s="3" t="str">
        <f>IF(O144="Plus",$K144,IF(O144="Basis",$K144-SUM(P$8:P143),IF(O144="Breedte",$K144-SUM(P$8:P143),IF(O143="Breedte",1-SUM(P$8:P143)," "))))</f>
        <v xml:space="preserve"> </v>
      </c>
      <c r="Q144" s="57" t="str">
        <f t="shared" si="66"/>
        <v/>
      </c>
      <c r="R144" s="93">
        <f t="shared" si="65"/>
        <v>0</v>
      </c>
      <c r="S144" s="12">
        <f t="shared" si="51"/>
        <v>-46</v>
      </c>
      <c r="T144" s="18">
        <f t="shared" si="52"/>
        <v>0</v>
      </c>
      <c r="U144" s="12">
        <f>IF(C$4=0,0,IF(SUM(U$7:U143)=2,0,IF(Y144=U$6,IF(Y144=Y145,IF((Y143-Y144)&lt;=(Y146-Y145),2,0),IF(Y144=Y143,IF((Y142-Y143)&gt;(Y145-Y144),2,0),2)),0)))</f>
        <v>0</v>
      </c>
      <c r="V144" s="12">
        <f>IF(C$4=0,0,IF(SUM(V$7:V143)=1,0,IF(Z144=V$6,IF(Z144=Z145,IF((Z143-Z144)&lt;=(Z146-Z145),1,0),IF(Z144=Z143,IF((Z142-Z143)&gt;(Z145-Z144),1,0),1)),0)))</f>
        <v>0</v>
      </c>
      <c r="W144" s="12">
        <f>IF(C$4=0,0,IF(SUM(W$7:W143)=2,0,IF(AA144=W$6,IF(AA144=AA145,IF((AA143-AA144)&lt;=(AA146-AA145),2,0),IF(AA144=AA143,IF((AA142-AA143)&gt;(AA145-AA144),2,0),2)),0)))</f>
        <v>0</v>
      </c>
      <c r="X144" s="12">
        <f>IF(C$4=0,0,IF(SUM(X$7:X143)=2,0,IF(AB144=X$6,IF(AB144=AB145,IF((AB143-AB144)&lt;=(AB146-AB145),2,0),IF(AB144=AB143,IF((AB142-AB143)&gt;(AB145-AB144),2,0),2)),0)))</f>
        <v>0</v>
      </c>
      <c r="Y144" s="12">
        <f t="shared" si="53"/>
        <v>1</v>
      </c>
      <c r="Z144" s="12">
        <f t="shared" si="54"/>
        <v>1</v>
      </c>
      <c r="AA144" s="12">
        <f t="shared" si="55"/>
        <v>1</v>
      </c>
      <c r="AB144" s="12">
        <f t="shared" si="56"/>
        <v>1</v>
      </c>
      <c r="AD144" s="12">
        <f t="shared" si="57"/>
        <v>-46</v>
      </c>
      <c r="AE144" s="18">
        <f t="shared" si="58"/>
        <v>0</v>
      </c>
      <c r="AF144" s="12">
        <f>IF(S$4=0,0,IF(SUM(AF$7:AF143)=2,0,IF(AJ144=AF$6,IF(AJ144=AJ145,IF((AJ143-AJ144)&lt;=(AJ146-AJ145),2,0),IF(AJ144=AJ143,IF((AJ142-AJ143)&gt;(AJ145-AJ144),2,0),2)),0)))</f>
        <v>0</v>
      </c>
      <c r="AG144" s="12">
        <f>IF(C$4=0,0,IF(SUM(AG$7:AG143)=1,0,IF(AK144=AG$6,IF(AK144=AK145,IF((AK143-AK144)&lt;=(AK146-AK145),1,0),IF(AK144=AK143,IF((AK142-AK143)&gt;(AK145-AK144),1,0),1)),0)))</f>
        <v>0</v>
      </c>
      <c r="AH144" s="12">
        <f>IF(C$4=0,0,IF(SUM(AH$7:AH143)=2,0,IF(AL144=AH$6,IF(AL144=AL145,IF((AL143-AL144)&lt;=(AL146-AL145),2,0),IF(AL144=AL143,IF((AL142-AL143)&gt;(AL145-AL144),2,0),2)),0)))</f>
        <v>0</v>
      </c>
      <c r="AI144" s="12">
        <f>IF(S$4=0,0,IF(SUM(AI$7:AI143)=2,0,IF(AM144=AI$6,IF(AM144=AM145,IF((AM143-AM144)&lt;=(AM146-AM145),2,0),IF(AM144=AM143,IF((AM142-AM143)&gt;(AM145-AM144),2,0),2)),0)))</f>
        <v>0</v>
      </c>
      <c r="AJ144" s="12">
        <f t="shared" si="59"/>
        <v>1</v>
      </c>
      <c r="AK144" s="12">
        <f t="shared" si="60"/>
        <v>1</v>
      </c>
      <c r="AL144" s="12">
        <f t="shared" si="61"/>
        <v>1</v>
      </c>
      <c r="AM144" s="12">
        <f t="shared" si="62"/>
        <v>1</v>
      </c>
    </row>
    <row r="145" spans="1:39" ht="12" customHeight="1" x14ac:dyDescent="0.15">
      <c r="A145" s="5">
        <f t="shared" si="47"/>
        <v>0</v>
      </c>
      <c r="B145" s="5">
        <f t="shared" si="48"/>
        <v>0</v>
      </c>
      <c r="C145" s="14">
        <f t="shared" si="63"/>
        <v>-47</v>
      </c>
      <c r="F145" s="120">
        <f>VLOOKUP(C145,Blad1!$A:$B,2,0)</f>
        <v>0</v>
      </c>
      <c r="G145" s="65" t="str">
        <f t="shared" si="67"/>
        <v/>
      </c>
      <c r="H145" s="4" t="str">
        <f>IF(G145="I",$K145,IF(G145="II",$K145-SUM(H$8:H144),IF(G145="III",$K145-SUM(H$8:H144),IF(G145="IV",$K145-SUM(H$8:H144),IF(G145="V",1-SUM(H$8:H144)," ")))))</f>
        <v xml:space="preserve"> </v>
      </c>
      <c r="I145" s="66" t="str">
        <f t="shared" si="46"/>
        <v/>
      </c>
      <c r="J145" s="43" t="str">
        <f>IF(I145="A",$K145,IF(I145="B",$K145-SUM(J$8:J144),IF(I145="C",$K145-SUM(J$8:J144),IF(I145="D",$K145-SUM(J$8:J144),IF(I145="E",1-SUM(J$8:J144)," ")))))</f>
        <v xml:space="preserve"> </v>
      </c>
      <c r="K145" s="1">
        <f>IF(C$4=0,0,(SUM(D$8:D145)/C$4))</f>
        <v>0</v>
      </c>
      <c r="L145" s="9" t="str">
        <f t="shared" si="49"/>
        <v xml:space="preserve"> </v>
      </c>
      <c r="M145" s="2" t="str">
        <f>IF(U145=2,K145,IF(W145=2,K145-SUM(M$8:M144),IF(X145=2,K145-SUM(M$8:M144),IF(X144=2,1-SUM(M$8:M144)," "))))</f>
        <v xml:space="preserve"> </v>
      </c>
      <c r="N145" s="1" t="str">
        <f t="shared" si="50"/>
        <v xml:space="preserve"> </v>
      </c>
      <c r="P145" s="3" t="str">
        <f>IF(O145="Plus",$K145,IF(O145="Basis",$K145-SUM(P$8:P144),IF(O145="Breedte",$K145-SUM(P$8:P144),IF(O144="Breedte",1-SUM(P$8:P144)," "))))</f>
        <v xml:space="preserve"> </v>
      </c>
      <c r="Q145" s="57" t="str">
        <f t="shared" si="66"/>
        <v/>
      </c>
      <c r="R145" s="93">
        <f t="shared" si="65"/>
        <v>0</v>
      </c>
      <c r="S145" s="12">
        <f t="shared" si="51"/>
        <v>-47</v>
      </c>
      <c r="T145" s="18">
        <f t="shared" si="52"/>
        <v>0</v>
      </c>
      <c r="U145" s="12">
        <f>IF(C$4=0,0,IF(SUM(U$7:U144)=2,0,IF(Y145=U$6,IF(Y145=Y146,IF((Y144-Y145)&lt;=(Y147-Y146),2,0),IF(Y145=Y144,IF((Y143-Y144)&gt;(Y146-Y145),2,0),2)),0)))</f>
        <v>0</v>
      </c>
      <c r="V145" s="12">
        <f>IF(C$4=0,0,IF(SUM(V$7:V144)=1,0,IF(Z145=V$6,IF(Z145=Z146,IF((Z144-Z145)&lt;=(Z147-Z146),1,0),IF(Z145=Z144,IF((Z143-Z144)&gt;(Z146-Z145),1,0),1)),0)))</f>
        <v>0</v>
      </c>
      <c r="W145" s="12">
        <f>IF(C$4=0,0,IF(SUM(W$7:W144)=2,0,IF(AA145=W$6,IF(AA145=AA146,IF((AA144-AA145)&lt;=(AA147-AA146),2,0),IF(AA145=AA144,IF((AA143-AA144)&gt;(AA146-AA145),2,0),2)),0)))</f>
        <v>0</v>
      </c>
      <c r="X145" s="12">
        <f>IF(C$4=0,0,IF(SUM(X$7:X144)=2,0,IF(AB145=X$6,IF(AB145=AB146,IF((AB144-AB145)&lt;=(AB147-AB146),2,0),IF(AB145=AB144,IF((AB143-AB144)&gt;(AB146-AB145),2,0),2)),0)))</f>
        <v>0</v>
      </c>
      <c r="Y145" s="12">
        <f t="shared" si="53"/>
        <v>1</v>
      </c>
      <c r="Z145" s="12">
        <f t="shared" si="54"/>
        <v>1</v>
      </c>
      <c r="AA145" s="12">
        <f t="shared" si="55"/>
        <v>1</v>
      </c>
      <c r="AB145" s="12">
        <f t="shared" si="56"/>
        <v>1</v>
      </c>
      <c r="AD145" s="12">
        <f t="shared" si="57"/>
        <v>-47</v>
      </c>
      <c r="AE145" s="18">
        <f t="shared" si="58"/>
        <v>0</v>
      </c>
      <c r="AF145" s="12">
        <f>IF(S$4=0,0,IF(SUM(AF$7:AF144)=2,0,IF(AJ145=AF$6,IF(AJ145=AJ146,IF((AJ144-AJ145)&lt;=(AJ147-AJ146),2,0),IF(AJ145=AJ144,IF((AJ143-AJ144)&gt;(AJ146-AJ145),2,0),2)),0)))</f>
        <v>0</v>
      </c>
      <c r="AG145" s="12">
        <f>IF(C$4=0,0,IF(SUM(AG$7:AG144)=1,0,IF(AK145=AG$6,IF(AK145=AK146,IF((AK144-AK145)&lt;=(AK147-AK146),1,0),IF(AK145=AK144,IF((AK143-AK144)&gt;(AK146-AK145),1,0),1)),0)))</f>
        <v>0</v>
      </c>
      <c r="AH145" s="12">
        <f>IF(C$4=0,0,IF(SUM(AH$7:AH144)=2,0,IF(AL145=AH$6,IF(AL145=AL146,IF((AL144-AL145)&lt;=(AL147-AL146),2,0),IF(AL145=AL144,IF((AL143-AL144)&gt;(AL146-AL145),2,0),2)),0)))</f>
        <v>0</v>
      </c>
      <c r="AI145" s="12">
        <f>IF(S$4=0,0,IF(SUM(AI$7:AI144)=2,0,IF(AM145=AI$6,IF(AM145=AM146,IF((AM144-AM145)&lt;=(AM147-AM146),2,0),IF(AM145=AM144,IF((AM143-AM144)&gt;(AM146-AM145),2,0),2)),0)))</f>
        <v>0</v>
      </c>
      <c r="AJ145" s="12">
        <f t="shared" si="59"/>
        <v>1</v>
      </c>
      <c r="AK145" s="12">
        <f t="shared" si="60"/>
        <v>1</v>
      </c>
      <c r="AL145" s="12">
        <f t="shared" si="61"/>
        <v>1</v>
      </c>
      <c r="AM145" s="12">
        <f t="shared" si="62"/>
        <v>1</v>
      </c>
    </row>
    <row r="146" spans="1:39" ht="12" customHeight="1" x14ac:dyDescent="0.15">
      <c r="A146" s="5">
        <f t="shared" si="47"/>
        <v>0</v>
      </c>
      <c r="B146" s="5">
        <f t="shared" si="48"/>
        <v>0</v>
      </c>
      <c r="C146" s="14">
        <f t="shared" si="63"/>
        <v>-48</v>
      </c>
      <c r="F146" s="120">
        <f>VLOOKUP(C146,Blad1!$A:$B,2,0)</f>
        <v>0</v>
      </c>
      <c r="G146" s="65" t="str">
        <f t="shared" si="67"/>
        <v/>
      </c>
      <c r="H146" s="4" t="str">
        <f>IF(G146="I",$K146,IF(G146="II",$K146-SUM(H$8:H145),IF(G146="III",$K146-SUM(H$8:H145),IF(G146="IV",$K146-SUM(H$8:H145),IF(G146="V",1-SUM(H$8:H145)," ")))))</f>
        <v xml:space="preserve"> </v>
      </c>
      <c r="I146" s="66" t="str">
        <f t="shared" si="46"/>
        <v/>
      </c>
      <c r="J146" s="43" t="str">
        <f>IF(I146="A",$K146,IF(I146="B",$K146-SUM(J$8:J145),IF(I146="C",$K146-SUM(J$8:J145),IF(I146="D",$K146-SUM(J$8:J145),IF(I146="E",1-SUM(J$8:J145)," ")))))</f>
        <v xml:space="preserve"> </v>
      </c>
      <c r="K146" s="1">
        <f>IF(C$4=0,0,(SUM(D$8:D146)/C$4))</f>
        <v>0</v>
      </c>
      <c r="L146" s="9" t="str">
        <f t="shared" si="49"/>
        <v xml:space="preserve"> </v>
      </c>
      <c r="M146" s="2" t="str">
        <f>IF(U146=2,K146,IF(W146=2,K146-SUM(M$8:M145),IF(X146=2,K146-SUM(M$8:M145),IF(X145=2,1-SUM(M$8:M145)," "))))</f>
        <v xml:space="preserve"> </v>
      </c>
      <c r="N146" s="1" t="str">
        <f t="shared" si="50"/>
        <v xml:space="preserve"> </v>
      </c>
      <c r="P146" s="3" t="str">
        <f>IF(O146="Plus",$K146,IF(O146="Basis",$K146-SUM(P$8:P145),IF(O146="Breedte",$K146-SUM(P$8:P145),IF(O145="Breedte",1-SUM(P$8:P145)," "))))</f>
        <v xml:space="preserve"> </v>
      </c>
      <c r="Q146" s="57" t="str">
        <f t="shared" si="66"/>
        <v/>
      </c>
      <c r="R146" s="93">
        <f t="shared" si="65"/>
        <v>0</v>
      </c>
      <c r="S146" s="12">
        <f t="shared" si="51"/>
        <v>-48</v>
      </c>
      <c r="T146" s="18">
        <f t="shared" si="52"/>
        <v>0</v>
      </c>
      <c r="U146" s="12">
        <f>IF(C$4=0,0,IF(SUM(U$7:U145)=2,0,IF(Y146=U$6,IF(Y146=Y147,IF((Y145-Y146)&lt;=(Y148-Y147),2,0),IF(Y146=Y145,IF((Y144-Y145)&gt;(Y147-Y146),2,0),2)),0)))</f>
        <v>0</v>
      </c>
      <c r="V146" s="12">
        <f>IF(C$4=0,0,IF(SUM(V$7:V145)=1,0,IF(Z146=V$6,IF(Z146=Z147,IF((Z145-Z146)&lt;=(Z148-Z147),1,0),IF(Z146=Z145,IF((Z144-Z145)&gt;(Z147-Z146),1,0),1)),0)))</f>
        <v>0</v>
      </c>
      <c r="W146" s="12">
        <f>IF(C$4=0,0,IF(SUM(W$7:W145)=2,0,IF(AA146=W$6,IF(AA146=AA147,IF((AA145-AA146)&lt;=(AA148-AA147),2,0),IF(AA146=AA145,IF((AA144-AA145)&gt;(AA147-AA146),2,0),2)),0)))</f>
        <v>0</v>
      </c>
      <c r="X146" s="12">
        <f>IF(C$4=0,0,IF(SUM(X$7:X145)=2,0,IF(AB146=X$6,IF(AB146=AB147,IF((AB145-AB146)&lt;=(AB148-AB147),2,0),IF(AB146=AB145,IF((AB144-AB145)&gt;(AB147-AB146),2,0),2)),0)))</f>
        <v>0</v>
      </c>
      <c r="Y146" s="12">
        <f t="shared" si="53"/>
        <v>1</v>
      </c>
      <c r="Z146" s="12">
        <f t="shared" si="54"/>
        <v>1</v>
      </c>
      <c r="AA146" s="12">
        <f t="shared" si="55"/>
        <v>1</v>
      </c>
      <c r="AB146" s="12">
        <f t="shared" si="56"/>
        <v>1</v>
      </c>
      <c r="AD146" s="12">
        <f t="shared" si="57"/>
        <v>-48</v>
      </c>
      <c r="AE146" s="18">
        <f t="shared" si="58"/>
        <v>0</v>
      </c>
      <c r="AF146" s="12">
        <f>IF(S$4=0,0,IF(SUM(AF$7:AF145)=2,0,IF(AJ146=AF$6,IF(AJ146=AJ147,IF((AJ145-AJ146)&lt;=(AJ148-AJ147),2,0),IF(AJ146=AJ145,IF((AJ144-AJ145)&gt;(AJ147-AJ146),2,0),2)),0)))</f>
        <v>0</v>
      </c>
      <c r="AG146" s="12">
        <f>IF(C$4=0,0,IF(SUM(AG$7:AG145)=1,0,IF(AK146=AG$6,IF(AK146=AK147,IF((AK145-AK146)&lt;=(AK148-AK147),1,0),IF(AK146=AK145,IF((AK144-AK145)&gt;(AK147-AK146),1,0),1)),0)))</f>
        <v>0</v>
      </c>
      <c r="AH146" s="12">
        <f>IF(C$4=0,0,IF(SUM(AH$7:AH145)=2,0,IF(AL146=AH$6,IF(AL146=AL147,IF((AL145-AL146)&lt;=(AL148-AL147),2,0),IF(AL146=AL145,IF((AL144-AL145)&gt;(AL147-AL146),2,0),2)),0)))</f>
        <v>0</v>
      </c>
      <c r="AI146" s="12">
        <f>IF(S$4=0,0,IF(SUM(AI$7:AI145)=2,0,IF(AM146=AI$6,IF(AM146=AM147,IF((AM145-AM146)&lt;=(AM148-AM147),2,0),IF(AM146=AM145,IF((AM144-AM145)&gt;(AM147-AM146),2,0),2)),0)))</f>
        <v>0</v>
      </c>
      <c r="AJ146" s="12">
        <f t="shared" si="59"/>
        <v>1</v>
      </c>
      <c r="AK146" s="12">
        <f t="shared" si="60"/>
        <v>1</v>
      </c>
      <c r="AL146" s="12">
        <f t="shared" si="61"/>
        <v>1</v>
      </c>
      <c r="AM146" s="12">
        <f t="shared" si="62"/>
        <v>1</v>
      </c>
    </row>
    <row r="147" spans="1:39" ht="12" customHeight="1" x14ac:dyDescent="0.15">
      <c r="A147" s="5">
        <f t="shared" si="47"/>
        <v>0</v>
      </c>
      <c r="B147" s="5">
        <f t="shared" si="48"/>
        <v>0</v>
      </c>
      <c r="C147" s="14">
        <f t="shared" si="63"/>
        <v>-49</v>
      </c>
      <c r="F147" s="120">
        <f>VLOOKUP(C147,Blad1!$A:$B,2,0)</f>
        <v>0</v>
      </c>
      <c r="G147" s="65" t="str">
        <f t="shared" si="67"/>
        <v/>
      </c>
      <c r="H147" s="4" t="str">
        <f>IF(G147="I",$K147,IF(G147="II",$K147-SUM(H$8:H146),IF(G147="III",$K147-SUM(H$8:H146),IF(G147="IV",$K147-SUM(H$8:H146),IF(G147="V",1-SUM(H$8:H146)," ")))))</f>
        <v xml:space="preserve"> </v>
      </c>
      <c r="I147" s="66" t="str">
        <f t="shared" si="46"/>
        <v/>
      </c>
      <c r="J147" s="43" t="str">
        <f>IF(I147="A",$K147,IF(I147="B",$K147-SUM(J$8:J146),IF(I147="C",$K147-SUM(J$8:J146),IF(I147="D",$K147-SUM(J$8:J146),IF(I147="E",1-SUM(J$8:J146)," ")))))</f>
        <v xml:space="preserve"> </v>
      </c>
      <c r="K147" s="1">
        <f>IF(C$4=0,0,(SUM(D$8:D147)/C$4))</f>
        <v>0</v>
      </c>
      <c r="L147" s="9" t="str">
        <f t="shared" si="49"/>
        <v xml:space="preserve"> </v>
      </c>
      <c r="M147" s="2" t="str">
        <f>IF(U147=2,K147,IF(W147=2,K147-SUM(M$8:M146),IF(X147=2,K147-SUM(M$8:M146),IF(X146=2,1-SUM(M$8:M146)," "))))</f>
        <v xml:space="preserve"> </v>
      </c>
      <c r="N147" s="1" t="str">
        <f t="shared" si="50"/>
        <v xml:space="preserve"> </v>
      </c>
      <c r="P147" s="3" t="str">
        <f>IF(O147="Plus",$K147,IF(O147="Basis",$K147-SUM(P$8:P146),IF(O147="Breedte",$K147-SUM(P$8:P146),IF(O146="Breedte",1-SUM(P$8:P146)," "))))</f>
        <v xml:space="preserve"> </v>
      </c>
      <c r="Q147" s="57" t="str">
        <f t="shared" si="66"/>
        <v/>
      </c>
      <c r="R147" s="93">
        <f t="shared" si="65"/>
        <v>0</v>
      </c>
      <c r="S147" s="12">
        <f t="shared" si="51"/>
        <v>-49</v>
      </c>
      <c r="T147" s="18">
        <f t="shared" si="52"/>
        <v>0</v>
      </c>
      <c r="U147" s="12">
        <f>IF(C$4=0,0,IF(SUM(U$7:U146)=2,0,IF(Y147=U$6,IF(Y147=Y148,IF((Y146-Y147)&lt;=(Y149-Y148),2,0),IF(Y147=Y146,IF((Y145-Y146)&gt;(Y148-Y147),2,0),2)),0)))</f>
        <v>0</v>
      </c>
      <c r="V147" s="12">
        <f>IF(C$4=0,0,IF(SUM(V$7:V146)=1,0,IF(Z147=V$6,IF(Z147=Z148,IF((Z146-Z147)&lt;=(Z149-Z148),1,0),IF(Z147=Z146,IF((Z145-Z146)&gt;(Z148-Z147),1,0),1)),0)))</f>
        <v>0</v>
      </c>
      <c r="W147" s="12">
        <f>IF(C$4=0,0,IF(SUM(W$7:W146)=2,0,IF(AA147=W$6,IF(AA147=AA148,IF((AA146-AA147)&lt;=(AA149-AA148),2,0),IF(AA147=AA146,IF((AA145-AA146)&gt;(AA148-AA147),2,0),2)),0)))</f>
        <v>0</v>
      </c>
      <c r="X147" s="12">
        <f>IF(C$4=0,0,IF(SUM(X$7:X146)=2,0,IF(AB147=X$6,IF(AB147=AB148,IF((AB146-AB147)&lt;=(AB149-AB148),2,0),IF(AB147=AB146,IF((AB145-AB146)&gt;(AB148-AB147),2,0),2)),0)))</f>
        <v>0</v>
      </c>
      <c r="Y147" s="12">
        <f t="shared" si="53"/>
        <v>1</v>
      </c>
      <c r="Z147" s="12">
        <f t="shared" si="54"/>
        <v>1</v>
      </c>
      <c r="AA147" s="12">
        <f t="shared" si="55"/>
        <v>1</v>
      </c>
      <c r="AB147" s="12">
        <f t="shared" si="56"/>
        <v>1</v>
      </c>
      <c r="AD147" s="12">
        <f t="shared" si="57"/>
        <v>-49</v>
      </c>
      <c r="AE147" s="18">
        <f t="shared" si="58"/>
        <v>0</v>
      </c>
      <c r="AF147" s="12">
        <f>IF(S$4=0,0,IF(SUM(AF$7:AF146)=2,0,IF(AJ147=AF$6,IF(AJ147=AJ148,IF((AJ146-AJ147)&lt;=(AJ149-AJ148),2,0),IF(AJ147=AJ146,IF((AJ145-AJ146)&gt;(AJ148-AJ147),2,0),2)),0)))</f>
        <v>0</v>
      </c>
      <c r="AG147" s="12">
        <f>IF(C$4=0,0,IF(SUM(AG$7:AG146)=1,0,IF(AK147=AG$6,IF(AK147=AK148,IF((AK146-AK147)&lt;=(AK149-AK148),1,0),IF(AK147=AK146,IF((AK145-AK146)&gt;(AK148-AK147),1,0),1)),0)))</f>
        <v>0</v>
      </c>
      <c r="AH147" s="12">
        <f>IF(C$4=0,0,IF(SUM(AH$7:AH146)=2,0,IF(AL147=AH$6,IF(AL147=AL148,IF((AL146-AL147)&lt;=(AL149-AL148),2,0),IF(AL147=AL146,IF((AL145-AL146)&gt;(AL148-AL147),2,0),2)),0)))</f>
        <v>0</v>
      </c>
      <c r="AI147" s="12">
        <f>IF(S$4=0,0,IF(SUM(AI$7:AI146)=2,0,IF(AM147=AI$6,IF(AM147=AM148,IF((AM146-AM147)&lt;=(AM149-AM148),2,0),IF(AM147=AM146,IF((AM145-AM146)&gt;(AM148-AM147),2,0),2)),0)))</f>
        <v>0</v>
      </c>
      <c r="AJ147" s="12">
        <f t="shared" si="59"/>
        <v>1</v>
      </c>
      <c r="AK147" s="12">
        <f t="shared" si="60"/>
        <v>1</v>
      </c>
      <c r="AL147" s="12">
        <f t="shared" si="61"/>
        <v>1</v>
      </c>
      <c r="AM147" s="12">
        <f t="shared" si="62"/>
        <v>1</v>
      </c>
    </row>
    <row r="148" spans="1:39" ht="12" customHeight="1" x14ac:dyDescent="0.15">
      <c r="A148" s="5">
        <f t="shared" si="47"/>
        <v>0</v>
      </c>
      <c r="B148" s="5">
        <f t="shared" si="48"/>
        <v>20</v>
      </c>
      <c r="C148" s="14">
        <f t="shared" si="63"/>
        <v>-50</v>
      </c>
      <c r="F148" s="120">
        <f>VLOOKUP(C148,Blad1!$A:$B,2,0)</f>
        <v>0</v>
      </c>
      <c r="G148" s="65" t="str">
        <f t="shared" si="67"/>
        <v>V</v>
      </c>
      <c r="H148" s="4">
        <f>IF(G148="I",$K148,IF(G148="II",$K148-SUM(H$8:H147),IF(G148="III",$K148-SUM(H$8:H147),IF(G148="IV",$K148-SUM(H$8:H147),IF(G148="V",1-SUM(H$8:H147)," ")))))</f>
        <v>0</v>
      </c>
      <c r="I148" s="66" t="str">
        <f t="shared" si="46"/>
        <v/>
      </c>
      <c r="J148" s="43" t="str">
        <f>IF(I148="A",$K148,IF(I148="B",$K148-SUM(J$8:J147),IF(I148="C",$K148-SUM(J$8:J147),IF(I148="D",$K148-SUM(J$8:J147),IF(I148="E",1-SUM(J$8:J147)," ")))))</f>
        <v xml:space="preserve"> </v>
      </c>
      <c r="K148" s="1">
        <f>IF(C$4=0,0,(SUM(D$8:D148)/C$4))</f>
        <v>0</v>
      </c>
      <c r="L148" s="9" t="str">
        <f t="shared" si="49"/>
        <v xml:space="preserve"> </v>
      </c>
      <c r="M148" s="2" t="str">
        <f>IF(U148=2,K148,IF(W148=2,K148-SUM(M$8:M147),IF(X148=2,K148-SUM(M$8:M147),IF(X147=2,1-SUM(M$8:M147)," "))))</f>
        <v xml:space="preserve"> </v>
      </c>
      <c r="N148" s="1" t="str">
        <f t="shared" si="50"/>
        <v xml:space="preserve"> </v>
      </c>
      <c r="P148" s="3" t="str">
        <f>IF(O148="Plus",$K148,IF(O148="Basis",$K148-SUM(P$8:P147),IF(O148="Breedte",$K148-SUM(P$8:P147),IF(O147="Breedte",1-SUM(P$8:P147)," "))))</f>
        <v xml:space="preserve"> </v>
      </c>
      <c r="Q148" s="57" t="str">
        <f t="shared" si="66"/>
        <v/>
      </c>
      <c r="R148" s="93">
        <f t="shared" si="65"/>
        <v>0</v>
      </c>
      <c r="S148" s="12">
        <f t="shared" si="51"/>
        <v>-50</v>
      </c>
      <c r="T148" s="18">
        <f t="shared" si="52"/>
        <v>0</v>
      </c>
      <c r="U148" s="12">
        <f>IF(C$4=0,0,IF(SUM(U$7:U147)=2,0,IF(Y148=U$6,IF(Y148=Y149,IF((Y147-Y148)&lt;=(Y150-Y149),2,0),IF(Y148=Y147,IF((Y146-Y147)&gt;(Y149-Y148),2,0),2)),0)))</f>
        <v>0</v>
      </c>
      <c r="V148" s="12">
        <f>IF(C$4=0,0,IF(SUM(V$7:V147)=1,0,IF(Z148=V$6,IF(Z148=Z149,IF((Z147-Z148)&lt;=(Z150-Z149),1,0),IF(Z148=Z147,IF((Z146-Z147)&gt;(Z149-Z148),1,0),1)),0)))</f>
        <v>0</v>
      </c>
      <c r="W148" s="12">
        <f>IF(C$4=0,0,IF(SUM(W$7:W147)=2,0,IF(AA148=W$6,IF(AA148=AA149,IF((AA147-AA148)&lt;=(AA150-AA149),2,0),IF(AA148=AA147,IF((AA146-AA147)&gt;(AA149-AA148),2,0),2)),0)))</f>
        <v>0</v>
      </c>
      <c r="X148" s="12">
        <f>IF(C$4=0,0,IF(SUM(X$7:X147)=2,0,IF(AB148=X$6,IF(AB148=AB149,IF((AB147-AB148)&lt;=(AB150-AB149),2,0),IF(AB148=AB147,IF((AB146-AB147)&gt;(AB149-AB148),2,0),2)),0)))</f>
        <v>0</v>
      </c>
      <c r="Y148" s="12">
        <f t="shared" si="53"/>
        <v>1</v>
      </c>
      <c r="Z148" s="12">
        <f t="shared" si="54"/>
        <v>1</v>
      </c>
      <c r="AA148" s="12">
        <f t="shared" si="55"/>
        <v>1</v>
      </c>
      <c r="AB148" s="12">
        <f t="shared" si="56"/>
        <v>1</v>
      </c>
      <c r="AD148" s="12">
        <f t="shared" si="57"/>
        <v>-50</v>
      </c>
      <c r="AE148" s="18">
        <f t="shared" si="58"/>
        <v>0</v>
      </c>
      <c r="AF148" s="12">
        <f>IF(S$4=0,0,IF(SUM(AF$7:AF147)=2,0,IF(AJ148=AF$6,IF(AJ148=AJ149,IF((AJ147-AJ148)&lt;=(AJ150-AJ149),2,0),IF(AJ148=AJ147,IF((AJ146-AJ147)&gt;(AJ149-AJ148),2,0),2)),0)))</f>
        <v>0</v>
      </c>
      <c r="AG148" s="12">
        <f>IF(C$4=0,0,IF(SUM(AG$7:AG147)=1,0,IF(AK148=AG$6,IF(AK148=AK149,IF((AK147-AK148)&lt;=(AK150-AK149),1,0),IF(AK148=AK147,IF((AK146-AK147)&gt;(AK149-AK148),1,0),1)),0)))</f>
        <v>0</v>
      </c>
      <c r="AH148" s="12">
        <f>IF(C$4=0,0,IF(SUM(AH$7:AH147)=2,0,IF(AL148=AH$6,IF(AL148=AL149,IF((AL147-AL148)&lt;=(AL150-AL149),2,0),IF(AL148=AL147,IF((AL146-AL147)&gt;(AL149-AL148),2,0),2)),0)))</f>
        <v>0</v>
      </c>
      <c r="AI148" s="12">
        <f>IF(S$4=0,0,IF(SUM(AI$7:AI147)=2,0,IF(AM148=AI$6,IF(AM148=AM149,IF((AM147-AM148)&lt;=(AM150-AM149),2,0),IF(AM148=AM147,IF((AM146-AM147)&gt;(AM149-AM148),2,0),2)),0)))</f>
        <v>0</v>
      </c>
      <c r="AJ148" s="12">
        <f t="shared" si="59"/>
        <v>1</v>
      </c>
      <c r="AK148" s="12">
        <f t="shared" si="60"/>
        <v>1</v>
      </c>
      <c r="AL148" s="12">
        <f t="shared" si="61"/>
        <v>1</v>
      </c>
      <c r="AM148" s="12">
        <f t="shared" si="62"/>
        <v>1</v>
      </c>
    </row>
    <row r="149" spans="1:39" ht="12" customHeight="1" x14ac:dyDescent="0.15">
      <c r="A149" s="5">
        <f t="shared" si="47"/>
        <v>0</v>
      </c>
      <c r="B149" s="5">
        <f t="shared" si="48"/>
        <v>0</v>
      </c>
      <c r="C149" s="14">
        <f t="shared" si="63"/>
        <v>-51</v>
      </c>
      <c r="F149" s="120">
        <f>VLOOKUP(C149,Blad1!$A:$B,2,0)</f>
        <v>0</v>
      </c>
      <c r="G149" s="65" t="str">
        <f t="shared" si="67"/>
        <v/>
      </c>
      <c r="H149" s="4" t="str">
        <f>IF(G149="I",$K149,IF(G149="II",$K149-SUM(H$8:H148),IF(G149="III",$K149-SUM(H$8:H148),IF(G149="IV",$K149-SUM(H$8:H148),IF(G149="V",1-SUM(H$8:H148)," ")))))</f>
        <v xml:space="preserve"> </v>
      </c>
      <c r="I149" s="66" t="str">
        <f t="shared" si="46"/>
        <v/>
      </c>
      <c r="J149" s="43" t="str">
        <f>IF(I149="A",$K149,IF(I149="B",$K149-SUM(J$8:J148),IF(I149="C",$K149-SUM(J$8:J148),IF(I149="D",$K149-SUM(J$8:J148),IF(I149="E",1-SUM(J$8:J148)," ")))))</f>
        <v xml:space="preserve"> </v>
      </c>
      <c r="K149" s="1">
        <f>IF(C$4=0,0,(SUM(D$8:D149)/C$4))</f>
        <v>0</v>
      </c>
      <c r="L149" s="9" t="str">
        <f t="shared" si="49"/>
        <v xml:space="preserve"> </v>
      </c>
      <c r="M149" s="2" t="str">
        <f>IF(U149=2,K149,IF(W149=2,K149-SUM(M$8:M148),IF(X149=2,K149-SUM(M$8:M148),IF(X148=2,1-SUM(M$8:M148)," "))))</f>
        <v xml:space="preserve"> </v>
      </c>
      <c r="N149" s="1" t="str">
        <f t="shared" si="50"/>
        <v xml:space="preserve"> </v>
      </c>
      <c r="P149" s="3" t="str">
        <f>IF(O149="Plus",$K149,IF(O149="Basis",$K149-SUM(P$8:P148),IF(O149="Breedte",$K149-SUM(P$8:P148),IF(O148="Breedte",1-SUM(P$8:P148)," "))))</f>
        <v xml:space="preserve"> </v>
      </c>
      <c r="Q149" s="57" t="str">
        <f t="shared" si="66"/>
        <v/>
      </c>
      <c r="R149" s="93">
        <f t="shared" si="65"/>
        <v>0</v>
      </c>
      <c r="S149" s="12">
        <f t="shared" si="51"/>
        <v>-51</v>
      </c>
      <c r="T149" s="18">
        <f t="shared" si="52"/>
        <v>0</v>
      </c>
      <c r="U149" s="12">
        <f>IF(C$4=0,0,IF(SUM(U$7:U148)=2,0,IF(Y149=U$6,IF(Y149=Y150,IF((Y148-Y149)&lt;=(Y151-Y150),2,0),IF(Y149=Y148,IF((Y147-Y148)&gt;(Y150-Y149),2,0),2)),0)))</f>
        <v>0</v>
      </c>
      <c r="V149" s="12">
        <f>IF(C$4=0,0,IF(SUM(V$7:V148)=1,0,IF(Z149=V$6,IF(Z149=Z150,IF((Z148-Z149)&lt;=(Z151-Z150),1,0),IF(Z149=Z148,IF((Z147-Z148)&gt;(Z150-Z149),1,0),1)),0)))</f>
        <v>0</v>
      </c>
      <c r="W149" s="12">
        <f>IF(C$4=0,0,IF(SUM(W$7:W148)=2,0,IF(AA149=W$6,IF(AA149=AA150,IF((AA148-AA149)&lt;=(AA151-AA150),2,0),IF(AA149=AA148,IF((AA147-AA148)&gt;(AA150-AA149),2,0),2)),0)))</f>
        <v>0</v>
      </c>
      <c r="X149" s="12">
        <f>IF(C$4=0,0,IF(SUM(X$7:X148)=2,0,IF(AB149=X$6,IF(AB149=AB150,IF((AB148-AB149)&lt;=(AB151-AB150),2,0),IF(AB149=AB148,IF((AB147-AB148)&gt;(AB150-AB149),2,0),2)),0)))</f>
        <v>0</v>
      </c>
      <c r="Y149" s="12">
        <f t="shared" si="53"/>
        <v>1</v>
      </c>
      <c r="Z149" s="12">
        <f t="shared" si="54"/>
        <v>1</v>
      </c>
      <c r="AA149" s="12">
        <f t="shared" si="55"/>
        <v>1</v>
      </c>
      <c r="AB149" s="12">
        <f t="shared" si="56"/>
        <v>1</v>
      </c>
      <c r="AD149" s="12">
        <f t="shared" si="57"/>
        <v>-51</v>
      </c>
      <c r="AE149" s="18">
        <f t="shared" si="58"/>
        <v>0</v>
      </c>
      <c r="AF149" s="12">
        <f>IF(S$4=0,0,IF(SUM(AF$7:AF148)=2,0,IF(AJ149=AF$6,IF(AJ149=AJ150,IF((AJ148-AJ149)&lt;=(AJ151-AJ150),2,0),IF(AJ149=AJ148,IF((AJ147-AJ148)&gt;(AJ150-AJ149),2,0),2)),0)))</f>
        <v>0</v>
      </c>
      <c r="AG149" s="12">
        <f>IF(C$4=0,0,IF(SUM(AG$7:AG148)=1,0,IF(AK149=AG$6,IF(AK149=AK150,IF((AK148-AK149)&lt;=(AK151-AK150),1,0),IF(AK149=AK148,IF((AK147-AK148)&gt;(AK150-AK149),1,0),1)),0)))</f>
        <v>0</v>
      </c>
      <c r="AH149" s="12">
        <f>IF(C$4=0,0,IF(SUM(AH$7:AH148)=2,0,IF(AL149=AH$6,IF(AL149=AL150,IF((AL148-AL149)&lt;=(AL151-AL150),2,0),IF(AL149=AL148,IF((AL147-AL148)&gt;(AL150-AL149),2,0),2)),0)))</f>
        <v>0</v>
      </c>
      <c r="AI149" s="12">
        <f>IF(S$4=0,0,IF(SUM(AI$7:AI148)=2,0,IF(AM149=AI$6,IF(AM149=AM150,IF((AM148-AM149)&lt;=(AM151-AM150),2,0),IF(AM149=AM148,IF((AM147-AM148)&gt;(AM150-AM149),2,0),2)),0)))</f>
        <v>0</v>
      </c>
      <c r="AJ149" s="12">
        <f t="shared" si="59"/>
        <v>1</v>
      </c>
      <c r="AK149" s="12">
        <f t="shared" si="60"/>
        <v>1</v>
      </c>
      <c r="AL149" s="12">
        <f t="shared" si="61"/>
        <v>1</v>
      </c>
      <c r="AM149" s="12">
        <f t="shared" si="62"/>
        <v>1</v>
      </c>
    </row>
    <row r="150" spans="1:39" ht="12" customHeight="1" x14ac:dyDescent="0.15">
      <c r="A150" s="5">
        <f t="shared" si="47"/>
        <v>0</v>
      </c>
      <c r="B150" s="5">
        <f t="shared" si="48"/>
        <v>0</v>
      </c>
      <c r="C150" s="14">
        <f t="shared" si="63"/>
        <v>-52</v>
      </c>
      <c r="F150" s="120">
        <f>VLOOKUP(C150,Blad1!$A:$B,2,0)</f>
        <v>0</v>
      </c>
      <c r="G150" s="65" t="str">
        <f t="shared" si="67"/>
        <v/>
      </c>
      <c r="H150" s="4" t="str">
        <f>IF(G150="I",$K150,IF(G150="II",$K150-SUM(H$8:H149),IF(G150="III",$K150-SUM(H$8:H149),IF(G150="IV",$K150-SUM(H$8:H149),IF(G150="V",1-SUM(H$8:H149)," ")))))</f>
        <v xml:space="preserve"> </v>
      </c>
      <c r="I150" s="66" t="str">
        <f t="shared" si="46"/>
        <v/>
      </c>
      <c r="J150" s="43" t="str">
        <f>IF(I150="A",$K150,IF(I150="B",$K150-SUM(J$8:J149),IF(I150="C",$K150-SUM(J$8:J149),IF(I150="D",$K150-SUM(J$8:J149),IF(I150="E",1-SUM(J$8:J149)," ")))))</f>
        <v xml:space="preserve"> </v>
      </c>
      <c r="K150" s="1">
        <f>IF(C$4=0,0,(SUM(D$8:D150)/C$4))</f>
        <v>0</v>
      </c>
      <c r="L150" s="9" t="str">
        <f t="shared" si="49"/>
        <v xml:space="preserve"> </v>
      </c>
      <c r="M150" s="2" t="str">
        <f>IF(U150=2,K150,IF(W150=2,K150-SUM(M$8:M149),IF(X150=2,K150-SUM(M$8:M149),IF(X149=2,1-SUM(M$8:M149)," "))))</f>
        <v xml:space="preserve"> </v>
      </c>
      <c r="N150" s="1" t="str">
        <f t="shared" si="50"/>
        <v xml:space="preserve"> </v>
      </c>
      <c r="P150" s="3" t="str">
        <f>IF(O150="Plus",$K150,IF(O150="Basis",$K150-SUM(P$8:P149),IF(O150="Breedte",$K150-SUM(P$8:P149),IF(O149="Breedte",1-SUM(P$8:P149)," "))))</f>
        <v xml:space="preserve"> </v>
      </c>
      <c r="Q150" s="57" t="str">
        <f t="shared" si="66"/>
        <v/>
      </c>
      <c r="R150" s="93">
        <f t="shared" si="65"/>
        <v>0</v>
      </c>
      <c r="S150" s="12">
        <f t="shared" si="51"/>
        <v>-52</v>
      </c>
      <c r="T150" s="18">
        <f t="shared" si="52"/>
        <v>0</v>
      </c>
      <c r="U150" s="12">
        <f>IF(C$4=0,0,IF(SUM(U$7:U149)=2,0,IF(Y150=U$6,IF(Y150=Y151,IF((Y149-Y150)&lt;=(Y152-Y151),2,0),IF(Y150=Y149,IF((Y148-Y149)&gt;(Y151-Y150),2,0),2)),0)))</f>
        <v>0</v>
      </c>
      <c r="V150" s="12">
        <f>IF(C$4=0,0,IF(SUM(V$7:V149)=1,0,IF(Z150=V$6,IF(Z150=Z151,IF((Z149-Z150)&lt;=(Z152-Z151),1,0),IF(Z150=Z149,IF((Z148-Z149)&gt;(Z151-Z150),1,0),1)),0)))</f>
        <v>0</v>
      </c>
      <c r="W150" s="12">
        <f>IF(C$4=0,0,IF(SUM(W$7:W149)=2,0,IF(AA150=W$6,IF(AA150=AA151,IF((AA149-AA150)&lt;=(AA152-AA151),2,0),IF(AA150=AA149,IF((AA148-AA149)&gt;(AA151-AA150),2,0),2)),0)))</f>
        <v>0</v>
      </c>
      <c r="X150" s="12">
        <f>IF(C$4=0,0,IF(SUM(X$7:X149)=2,0,IF(AB150=X$6,IF(AB150=AB151,IF((AB149-AB150)&lt;=(AB152-AB151),2,0),IF(AB150=AB149,IF((AB148-AB149)&gt;(AB151-AB150),2,0),2)),0)))</f>
        <v>0</v>
      </c>
      <c r="Y150" s="12">
        <f t="shared" si="53"/>
        <v>1</v>
      </c>
      <c r="Z150" s="12">
        <f t="shared" si="54"/>
        <v>1</v>
      </c>
      <c r="AA150" s="12">
        <f t="shared" si="55"/>
        <v>1</v>
      </c>
      <c r="AB150" s="12">
        <f t="shared" si="56"/>
        <v>1</v>
      </c>
      <c r="AD150" s="12">
        <f t="shared" si="57"/>
        <v>-52</v>
      </c>
      <c r="AE150" s="18">
        <f t="shared" si="58"/>
        <v>0</v>
      </c>
      <c r="AF150" s="12">
        <f>IF(S$4=0,0,IF(SUM(AF$7:AF149)=2,0,IF(AJ150=AF$6,IF(AJ150=AJ151,IF((AJ149-AJ150)&lt;=(AJ152-AJ151),2,0),IF(AJ150=AJ149,IF((AJ148-AJ149)&gt;(AJ151-AJ150),2,0),2)),0)))</f>
        <v>0</v>
      </c>
      <c r="AG150" s="12">
        <f>IF(C$4=0,0,IF(SUM(AG$7:AG149)=1,0,IF(AK150=AG$6,IF(AK150=AK151,IF((AK149-AK150)&lt;=(AK152-AK151),1,0),IF(AK150=AK149,IF((AK148-AK149)&gt;(AK151-AK150),1,0),1)),0)))</f>
        <v>0</v>
      </c>
      <c r="AH150" s="12">
        <f>IF(C$4=0,0,IF(SUM(AH$7:AH149)=2,0,IF(AL150=AH$6,IF(AL150=AL151,IF((AL149-AL150)&lt;=(AL152-AL151),2,0),IF(AL150=AL149,IF((AL148-AL149)&gt;(AL151-AL150),2,0),2)),0)))</f>
        <v>0</v>
      </c>
      <c r="AI150" s="12">
        <f>IF(S$4=0,0,IF(SUM(AI$7:AI149)=2,0,IF(AM150=AI$6,IF(AM150=AM151,IF((AM149-AM150)&lt;=(AM152-AM151),2,0),IF(AM150=AM149,IF((AM148-AM149)&gt;(AM151-AM150),2,0),2)),0)))</f>
        <v>0</v>
      </c>
      <c r="AJ150" s="12">
        <f t="shared" si="59"/>
        <v>1</v>
      </c>
      <c r="AK150" s="12">
        <f t="shared" si="60"/>
        <v>1</v>
      </c>
      <c r="AL150" s="12">
        <f t="shared" si="61"/>
        <v>1</v>
      </c>
      <c r="AM150" s="12">
        <f t="shared" si="62"/>
        <v>1</v>
      </c>
    </row>
    <row r="151" spans="1:39" ht="12" customHeight="1" x14ac:dyDescent="0.15">
      <c r="A151" s="5">
        <f t="shared" si="47"/>
        <v>0</v>
      </c>
      <c r="B151" s="5">
        <f t="shared" si="48"/>
        <v>0</v>
      </c>
      <c r="C151" s="14">
        <f t="shared" si="63"/>
        <v>-53</v>
      </c>
      <c r="F151" s="120">
        <f>VLOOKUP(C151,Blad1!$A:$B,2,0)</f>
        <v>0</v>
      </c>
      <c r="G151" s="65" t="str">
        <f t="shared" si="67"/>
        <v/>
      </c>
      <c r="H151" s="4" t="str">
        <f>IF(G151="I",$K151,IF(G151="II",$K151-SUM(H$8:H150),IF(G151="III",$K151-SUM(H$8:H150),IF(G151="IV",$K151-SUM(H$8:H150),IF(G151="V",1-SUM(H$8:H150)," ")))))</f>
        <v xml:space="preserve"> </v>
      </c>
      <c r="I151" s="66" t="str">
        <f t="shared" si="46"/>
        <v/>
      </c>
      <c r="J151" s="43" t="str">
        <f>IF(I151="A",$K151,IF(I151="B",$K151-SUM(J$8:J150),IF(I151="C",$K151-SUM(J$8:J150),IF(I151="D",$K151-SUM(J$8:J150),IF(I151="E",1-SUM(J$8:J150)," ")))))</f>
        <v xml:space="preserve"> </v>
      </c>
      <c r="K151" s="1">
        <f>IF(C$4=0,0,(SUM(D$8:D151)/C$4))</f>
        <v>0</v>
      </c>
      <c r="L151" s="9" t="str">
        <f t="shared" si="49"/>
        <v xml:space="preserve"> </v>
      </c>
      <c r="M151" s="2" t="str">
        <f>IF(U151=2,K151,IF(W151=2,K151-SUM(M$8:M150),IF(X151=2,K151-SUM(M$8:M150),IF(X150=2,1-SUM(M$8:M150)," "))))</f>
        <v xml:space="preserve"> </v>
      </c>
      <c r="N151" s="1" t="str">
        <f t="shared" si="50"/>
        <v xml:space="preserve"> </v>
      </c>
      <c r="P151" s="3" t="str">
        <f>IF(O151="Plus",$K151,IF(O151="Basis",$K151-SUM(P$8:P150),IF(O151="Breedte",$K151-SUM(P$8:P150),IF(O150="Breedte",1-SUM(P$8:P150)," "))))</f>
        <v xml:space="preserve"> </v>
      </c>
      <c r="Q151" s="57" t="str">
        <f t="shared" si="66"/>
        <v/>
      </c>
      <c r="R151" s="93">
        <f t="shared" si="65"/>
        <v>0</v>
      </c>
      <c r="S151" s="12">
        <f t="shared" si="51"/>
        <v>-53</v>
      </c>
      <c r="T151" s="18">
        <f t="shared" si="52"/>
        <v>0</v>
      </c>
      <c r="U151" s="12">
        <f>IF(C$4=0,0,IF(SUM(U$7:U150)=2,0,IF(Y151=U$6,IF(Y151=Y152,IF((Y150-Y151)&lt;=(Y153-Y152),2,0),IF(Y151=Y150,IF((Y149-Y150)&gt;(Y152-Y151),2,0),2)),0)))</f>
        <v>0</v>
      </c>
      <c r="V151" s="12">
        <f>IF(C$4=0,0,IF(SUM(V$7:V150)=1,0,IF(Z151=V$6,IF(Z151=Z152,IF((Z150-Z151)&lt;=(Z153-Z152),1,0),IF(Z151=Z150,IF((Z149-Z150)&gt;(Z152-Z151),1,0),1)),0)))</f>
        <v>0</v>
      </c>
      <c r="W151" s="12">
        <f>IF(C$4=0,0,IF(SUM(W$7:W150)=2,0,IF(AA151=W$6,IF(AA151=AA152,IF((AA150-AA151)&lt;=(AA153-AA152),2,0),IF(AA151=AA150,IF((AA149-AA150)&gt;(AA152-AA151),2,0),2)),0)))</f>
        <v>0</v>
      </c>
      <c r="X151" s="12">
        <f>IF(C$4=0,0,IF(SUM(X$7:X150)=2,0,IF(AB151=X$6,IF(AB151=AB152,IF((AB150-AB151)&lt;=(AB153-AB152),2,0),IF(AB151=AB150,IF((AB149-AB150)&gt;(AB152-AB151),2,0),2)),0)))</f>
        <v>0</v>
      </c>
      <c r="Y151" s="12">
        <f t="shared" si="53"/>
        <v>1</v>
      </c>
      <c r="Z151" s="12">
        <f t="shared" si="54"/>
        <v>1</v>
      </c>
      <c r="AA151" s="12">
        <f t="shared" si="55"/>
        <v>1</v>
      </c>
      <c r="AB151" s="12">
        <f t="shared" si="56"/>
        <v>1</v>
      </c>
      <c r="AD151" s="12">
        <f t="shared" si="57"/>
        <v>-53</v>
      </c>
      <c r="AE151" s="18">
        <f t="shared" si="58"/>
        <v>0</v>
      </c>
      <c r="AF151" s="12">
        <f>IF(S$4=0,0,IF(SUM(AF$7:AF150)=2,0,IF(AJ151=AF$6,IF(AJ151=AJ152,IF((AJ150-AJ151)&lt;=(AJ153-AJ152),2,0),IF(AJ151=AJ150,IF((AJ149-AJ150)&gt;(AJ152-AJ151),2,0),2)),0)))</f>
        <v>0</v>
      </c>
      <c r="AG151" s="12">
        <f>IF(C$4=0,0,IF(SUM(AG$7:AG150)=1,0,IF(AK151=AG$6,IF(AK151=AK152,IF((AK150-AK151)&lt;=(AK153-AK152),1,0),IF(AK151=AK150,IF((AK149-AK150)&gt;(AK152-AK151),1,0),1)),0)))</f>
        <v>0</v>
      </c>
      <c r="AH151" s="12">
        <f>IF(C$4=0,0,IF(SUM(AH$7:AH150)=2,0,IF(AL151=AH$6,IF(AL151=AL152,IF((AL150-AL151)&lt;=(AL153-AL152),2,0),IF(AL151=AL150,IF((AL149-AL150)&gt;(AL152-AL151),2,0),2)),0)))</f>
        <v>0</v>
      </c>
      <c r="AI151" s="12">
        <f>IF(S$4=0,0,IF(SUM(AI$7:AI150)=2,0,IF(AM151=AI$6,IF(AM151=AM152,IF((AM150-AM151)&lt;=(AM153-AM152),2,0),IF(AM151=AM150,IF((AM149-AM150)&gt;(AM152-AM151),2,0),2)),0)))</f>
        <v>0</v>
      </c>
      <c r="AJ151" s="12">
        <f t="shared" si="59"/>
        <v>1</v>
      </c>
      <c r="AK151" s="12">
        <f t="shared" si="60"/>
        <v>1</v>
      </c>
      <c r="AL151" s="12">
        <f t="shared" si="61"/>
        <v>1</v>
      </c>
      <c r="AM151" s="12">
        <f t="shared" si="62"/>
        <v>1</v>
      </c>
    </row>
    <row r="152" spans="1:39" ht="12" customHeight="1" x14ac:dyDescent="0.15">
      <c r="A152" s="5">
        <f t="shared" si="47"/>
        <v>0</v>
      </c>
      <c r="B152" s="5">
        <f t="shared" si="48"/>
        <v>0</v>
      </c>
      <c r="C152" s="14">
        <f t="shared" si="63"/>
        <v>-54</v>
      </c>
      <c r="F152" s="120">
        <f>VLOOKUP(C152,Blad1!$A:$B,2,0)</f>
        <v>0</v>
      </c>
      <c r="G152" s="65" t="str">
        <f t="shared" si="67"/>
        <v/>
      </c>
      <c r="H152" s="4" t="str">
        <f>IF(G152="I",$K152,IF(G152="II",$K152-SUM(H$8:H151),IF(G152="III",$K152-SUM(H$8:H151),IF(G152="IV",$K152-SUM(H$8:H151),IF(G152="V",1-SUM(H$8:H151)," ")))))</f>
        <v xml:space="preserve"> </v>
      </c>
      <c r="I152" s="66" t="str">
        <f t="shared" si="46"/>
        <v/>
      </c>
      <c r="J152" s="43" t="str">
        <f>IF(I152="A",$K152,IF(I152="B",$K152-SUM(J$8:J151),IF(I152="C",$K152-SUM(J$8:J151),IF(I152="D",$K152-SUM(J$8:J151),IF(I152="E",1-SUM(J$8:J151)," ")))))</f>
        <v xml:space="preserve"> </v>
      </c>
      <c r="K152" s="1">
        <f>IF(C$4=0,0,(SUM(D$8:D152)/C$4))</f>
        <v>0</v>
      </c>
      <c r="L152" s="9" t="str">
        <f t="shared" si="49"/>
        <v xml:space="preserve"> </v>
      </c>
      <c r="M152" s="2" t="str">
        <f>IF(U152=2,K152,IF(W152=2,K152-SUM(M$8:M151),IF(X152=2,K152-SUM(M$8:M151),IF(X151=2,1-SUM(M$8:M151)," "))))</f>
        <v xml:space="preserve"> </v>
      </c>
      <c r="N152" s="1" t="str">
        <f t="shared" si="50"/>
        <v xml:space="preserve"> </v>
      </c>
      <c r="P152" s="3" t="str">
        <f>IF(O152="Plus",$K152,IF(O152="Basis",$K152-SUM(P$8:P151),IF(O152="Breedte",$K152-SUM(P$8:P151),IF(O151="Breedte",1-SUM(P$8:P151)," "))))</f>
        <v xml:space="preserve"> </v>
      </c>
      <c r="Q152" s="57" t="str">
        <f t="shared" si="66"/>
        <v/>
      </c>
      <c r="R152" s="93">
        <f t="shared" si="65"/>
        <v>0</v>
      </c>
      <c r="S152" s="12">
        <f t="shared" si="51"/>
        <v>-54</v>
      </c>
      <c r="T152" s="18">
        <f t="shared" si="52"/>
        <v>0</v>
      </c>
      <c r="U152" s="12">
        <f>IF(C$4=0,0,IF(SUM(U$7:U151)=2,0,IF(Y152=U$6,IF(Y152=Y153,IF((Y151-Y152)&lt;=(Y154-Y153),2,0),IF(Y152=Y151,IF((Y150-Y151)&gt;(Y153-Y152),2,0),2)),0)))</f>
        <v>0</v>
      </c>
      <c r="V152" s="12">
        <f>IF(C$4=0,0,IF(SUM(V$7:V151)=1,0,IF(Z152=V$6,IF(Z152=Z153,IF((Z151-Z152)&lt;=(Z154-Z153),1,0),IF(Z152=Z151,IF((Z150-Z151)&gt;(Z153-Z152),1,0),1)),0)))</f>
        <v>0</v>
      </c>
      <c r="W152" s="12">
        <f>IF(C$4=0,0,IF(SUM(W$7:W151)=2,0,IF(AA152=W$6,IF(AA152=AA153,IF((AA151-AA152)&lt;=(AA154-AA153),2,0),IF(AA152=AA151,IF((AA150-AA151)&gt;(AA153-AA152),2,0),2)),0)))</f>
        <v>0</v>
      </c>
      <c r="X152" s="12">
        <f>IF(C$4=0,0,IF(SUM(X$7:X151)=2,0,IF(AB152=X$6,IF(AB152=AB153,IF((AB151-AB152)&lt;=(AB154-AB153),2,0),IF(AB152=AB151,IF((AB150-AB151)&gt;(AB153-AB152),2,0),2)),0)))</f>
        <v>0</v>
      </c>
      <c r="Y152" s="12">
        <f t="shared" si="53"/>
        <v>1</v>
      </c>
      <c r="Z152" s="12">
        <f t="shared" si="54"/>
        <v>1</v>
      </c>
      <c r="AA152" s="12">
        <f t="shared" si="55"/>
        <v>1</v>
      </c>
      <c r="AB152" s="12">
        <f t="shared" si="56"/>
        <v>1</v>
      </c>
      <c r="AD152" s="12">
        <f t="shared" si="57"/>
        <v>-54</v>
      </c>
      <c r="AE152" s="18">
        <f t="shared" si="58"/>
        <v>0</v>
      </c>
      <c r="AF152" s="12">
        <f>IF(S$4=0,0,IF(SUM(AF$7:AF151)=2,0,IF(AJ152=AF$6,IF(AJ152=AJ153,IF((AJ151-AJ152)&lt;=(AJ154-AJ153),2,0),IF(AJ152=AJ151,IF((AJ150-AJ151)&gt;(AJ153-AJ152),2,0),2)),0)))</f>
        <v>0</v>
      </c>
      <c r="AG152" s="12">
        <f>IF(C$4=0,0,IF(SUM(AG$7:AG151)=1,0,IF(AK152=AG$6,IF(AK152=AK153,IF((AK151-AK152)&lt;=(AK154-AK153),1,0),IF(AK152=AK151,IF((AK150-AK151)&gt;(AK153-AK152),1,0),1)),0)))</f>
        <v>0</v>
      </c>
      <c r="AH152" s="12">
        <f>IF(C$4=0,0,IF(SUM(AH$7:AH151)=2,0,IF(AL152=AH$6,IF(AL152=AL153,IF((AL151-AL152)&lt;=(AL154-AL153),2,0),IF(AL152=AL151,IF((AL150-AL151)&gt;(AL153-AL152),2,0),2)),0)))</f>
        <v>0</v>
      </c>
      <c r="AI152" s="12">
        <f>IF(S$4=0,0,IF(SUM(AI$7:AI151)=2,0,IF(AM152=AI$6,IF(AM152=AM153,IF((AM151-AM152)&lt;=(AM154-AM153),2,0),IF(AM152=AM151,IF((AM150-AM151)&gt;(AM153-AM152),2,0),2)),0)))</f>
        <v>0</v>
      </c>
      <c r="AJ152" s="12">
        <f t="shared" si="59"/>
        <v>1</v>
      </c>
      <c r="AK152" s="12">
        <f t="shared" si="60"/>
        <v>1</v>
      </c>
      <c r="AL152" s="12">
        <f t="shared" si="61"/>
        <v>1</v>
      </c>
      <c r="AM152" s="12">
        <f t="shared" si="62"/>
        <v>1</v>
      </c>
    </row>
    <row r="153" spans="1:39" ht="12" customHeight="1" x14ac:dyDescent="0.15">
      <c r="A153" s="5">
        <f t="shared" si="47"/>
        <v>0</v>
      </c>
      <c r="B153" s="5">
        <f t="shared" si="48"/>
        <v>0</v>
      </c>
      <c r="C153" s="14">
        <f t="shared" si="63"/>
        <v>-55</v>
      </c>
      <c r="F153" s="120">
        <f>VLOOKUP(C153,Blad1!$A:$B,2,0)</f>
        <v>0</v>
      </c>
      <c r="G153" s="65" t="str">
        <f t="shared" si="67"/>
        <v/>
      </c>
      <c r="H153" s="4" t="str">
        <f>IF(G153="I",$K153,IF(G153="II",$K153-SUM(H$8:H152),IF(G153="III",$K153-SUM(H$8:H152),IF(G153="IV",$K153-SUM(H$8:H152),IF(G153="V",1-SUM(H$8:H152)," ")))))</f>
        <v xml:space="preserve"> </v>
      </c>
      <c r="I153" s="66" t="str">
        <f t="shared" si="46"/>
        <v/>
      </c>
      <c r="J153" s="43" t="str">
        <f>IF(I153="A",$K153,IF(I153="B",$K153-SUM(J$8:J152),IF(I153="C",$K153-SUM(J$8:J152),IF(I153="D",$K153-SUM(J$8:J152),IF(I153="E",1-SUM(J$8:J152)," ")))))</f>
        <v xml:space="preserve"> </v>
      </c>
      <c r="K153" s="1">
        <f>IF(C$4=0,0,(SUM(D$8:D153)/C$4))</f>
        <v>0</v>
      </c>
      <c r="L153" s="9" t="str">
        <f t="shared" si="49"/>
        <v xml:space="preserve"> </v>
      </c>
      <c r="M153" s="2" t="str">
        <f>IF(U153=2,K153,IF(W153=2,K153-SUM(M$8:M152),IF(X153=2,K153-SUM(M$8:M152),IF(X152=2,1-SUM(M$8:M152)," "))))</f>
        <v xml:space="preserve"> </v>
      </c>
      <c r="N153" s="1" t="str">
        <f t="shared" si="50"/>
        <v xml:space="preserve"> </v>
      </c>
      <c r="P153" s="3" t="str">
        <f>IF(O153="Plus",$K153,IF(O153="Basis",$K153-SUM(P$8:P152),IF(O153="Breedte",$K153-SUM(P$8:P152),IF(O152="Breedte",1-SUM(P$8:P152)," "))))</f>
        <v xml:space="preserve"> </v>
      </c>
      <c r="Q153" s="57" t="str">
        <f t="shared" si="66"/>
        <v/>
      </c>
      <c r="R153" s="93">
        <f t="shared" si="65"/>
        <v>0</v>
      </c>
      <c r="S153" s="12">
        <f t="shared" si="51"/>
        <v>-55</v>
      </c>
      <c r="T153" s="18">
        <f t="shared" si="52"/>
        <v>0</v>
      </c>
      <c r="U153" s="12">
        <f>IF(C$4=0,0,IF(SUM(U$7:U152)=2,0,IF(Y153=U$6,IF(Y153=Y154,IF((Y152-Y153)&lt;=(Y155-Y154),2,0),IF(Y153=Y152,IF((Y151-Y152)&gt;(Y154-Y153),2,0),2)),0)))</f>
        <v>0</v>
      </c>
      <c r="V153" s="12">
        <f>IF(C$4=0,0,IF(SUM(V$7:V152)=1,0,IF(Z153=V$6,IF(Z153=Z154,IF((Z152-Z153)&lt;=(Z155-Z154),1,0),IF(Z153=Z152,IF((Z151-Z152)&gt;(Z154-Z153),1,0),1)),0)))</f>
        <v>0</v>
      </c>
      <c r="W153" s="12">
        <f>IF(C$4=0,0,IF(SUM(W$7:W152)=2,0,IF(AA153=W$6,IF(AA153=AA154,IF((AA152-AA153)&lt;=(AA155-AA154),2,0),IF(AA153=AA152,IF((AA151-AA152)&gt;(AA154-AA153),2,0),2)),0)))</f>
        <v>0</v>
      </c>
      <c r="X153" s="12">
        <f>IF(C$4=0,0,IF(SUM(X$7:X152)=2,0,IF(AB153=X$6,IF(AB153=AB154,IF((AB152-AB153)&lt;=(AB155-AB154),2,0),IF(AB153=AB152,IF((AB151-AB152)&gt;(AB154-AB153),2,0),2)),0)))</f>
        <v>0</v>
      </c>
      <c r="Y153" s="12">
        <f t="shared" si="53"/>
        <v>1</v>
      </c>
      <c r="Z153" s="12">
        <f t="shared" si="54"/>
        <v>1</v>
      </c>
      <c r="AA153" s="12">
        <f t="shared" si="55"/>
        <v>1</v>
      </c>
      <c r="AB153" s="12">
        <f t="shared" si="56"/>
        <v>1</v>
      </c>
      <c r="AD153" s="12">
        <f t="shared" si="57"/>
        <v>-55</v>
      </c>
      <c r="AE153" s="18">
        <f t="shared" si="58"/>
        <v>0</v>
      </c>
      <c r="AF153" s="12">
        <f>IF(S$4=0,0,IF(SUM(AF$7:AF152)=2,0,IF(AJ153=AF$6,IF(AJ153=AJ154,IF((AJ152-AJ153)&lt;=(AJ155-AJ154),2,0),IF(AJ153=AJ152,IF((AJ151-AJ152)&gt;(AJ154-AJ153),2,0),2)),0)))</f>
        <v>0</v>
      </c>
      <c r="AG153" s="12">
        <f>IF(C$4=0,0,IF(SUM(AG$7:AG152)=1,0,IF(AK153=AG$6,IF(AK153=AK154,IF((AK152-AK153)&lt;=(AK155-AK154),1,0),IF(AK153=AK152,IF((AK151-AK152)&gt;(AK154-AK153),1,0),1)),0)))</f>
        <v>0</v>
      </c>
      <c r="AH153" s="12">
        <f>IF(C$4=0,0,IF(SUM(AH$7:AH152)=2,0,IF(AL153=AH$6,IF(AL153=AL154,IF((AL152-AL153)&lt;=(AL155-AL154),2,0),IF(AL153=AL152,IF((AL151-AL152)&gt;(AL154-AL153),2,0),2)),0)))</f>
        <v>0</v>
      </c>
      <c r="AI153" s="12">
        <f>IF(S$4=0,0,IF(SUM(AI$7:AI152)=2,0,IF(AM153=AI$6,IF(AM153=AM154,IF((AM152-AM153)&lt;=(AM155-AM154),2,0),IF(AM153=AM152,IF((AM151-AM152)&gt;(AM154-AM153),2,0),2)),0)))</f>
        <v>0</v>
      </c>
      <c r="AJ153" s="12">
        <f t="shared" si="59"/>
        <v>1</v>
      </c>
      <c r="AK153" s="12">
        <f t="shared" si="60"/>
        <v>1</v>
      </c>
      <c r="AL153" s="12">
        <f t="shared" si="61"/>
        <v>1</v>
      </c>
      <c r="AM153" s="12">
        <f t="shared" si="62"/>
        <v>1</v>
      </c>
    </row>
    <row r="154" spans="1:39" ht="12" customHeight="1" x14ac:dyDescent="0.15">
      <c r="A154" s="5">
        <f t="shared" si="47"/>
        <v>0</v>
      </c>
      <c r="B154" s="5">
        <f t="shared" si="48"/>
        <v>0</v>
      </c>
      <c r="C154" s="14">
        <f t="shared" si="63"/>
        <v>-56</v>
      </c>
      <c r="F154" s="120">
        <f>VLOOKUP(C154,Blad1!$A:$B,2,0)</f>
        <v>0</v>
      </c>
      <c r="G154" s="65" t="str">
        <f t="shared" si="67"/>
        <v/>
      </c>
      <c r="H154" s="4" t="str">
        <f>IF(G154="I",$K154,IF(G154="II",$K154-SUM(H$8:H153),IF(G154="III",$K154-SUM(H$8:H153),IF(G154="IV",$K154-SUM(H$8:H153),IF(G154="V",1-SUM(H$8:H153)," ")))))</f>
        <v xml:space="preserve"> </v>
      </c>
      <c r="I154" s="66" t="str">
        <f t="shared" si="46"/>
        <v/>
      </c>
      <c r="J154" s="43" t="str">
        <f>IF(I154="A",$K154,IF(I154="B",$K154-SUM(J$8:J153),IF(I154="C",$K154-SUM(J$8:J153),IF(I154="D",$K154-SUM(J$8:J153),IF(I154="E",1-SUM(J$8:J153)," ")))))</f>
        <v xml:space="preserve"> </v>
      </c>
      <c r="K154" s="1">
        <f>IF(C$4=0,0,(SUM(D$8:D154)/C$4))</f>
        <v>0</v>
      </c>
      <c r="L154" s="9" t="str">
        <f t="shared" si="49"/>
        <v xml:space="preserve"> </v>
      </c>
      <c r="M154" s="2" t="str">
        <f>IF(U154=2,K154,IF(W154=2,K154-SUM(M$8:M153),IF(X154=2,K154-SUM(M$8:M153),IF(X153=2,1-SUM(M$8:M153)," "))))</f>
        <v xml:space="preserve"> </v>
      </c>
      <c r="N154" s="1" t="str">
        <f t="shared" si="50"/>
        <v xml:space="preserve"> </v>
      </c>
      <c r="P154" s="3" t="str">
        <f>IF(O154="Plus",$K154,IF(O154="Basis",$K154-SUM(P$8:P153),IF(O154="Breedte",$K154-SUM(P$8:P153),IF(O153="Breedte",1-SUM(P$8:P153)," "))))</f>
        <v xml:space="preserve"> </v>
      </c>
      <c r="Q154" s="57" t="str">
        <f t="shared" si="66"/>
        <v/>
      </c>
      <c r="R154" s="93">
        <f t="shared" si="65"/>
        <v>0</v>
      </c>
      <c r="S154" s="12">
        <f t="shared" si="51"/>
        <v>-56</v>
      </c>
      <c r="T154" s="18">
        <f t="shared" si="52"/>
        <v>0</v>
      </c>
      <c r="U154" s="12">
        <f>IF(C$4=0,0,IF(SUM(U$7:U153)=2,0,IF(Y154=U$6,IF(Y154=Y155,IF((Y153-Y154)&lt;=(Y156-Y155),2,0),IF(Y154=Y153,IF((Y152-Y153)&gt;(Y155-Y154),2,0),2)),0)))</f>
        <v>0</v>
      </c>
      <c r="V154" s="12">
        <f>IF(C$4=0,0,IF(SUM(V$7:V153)=1,0,IF(Z154=V$6,IF(Z154=Z155,IF((Z153-Z154)&lt;=(Z156-Z155),1,0),IF(Z154=Z153,IF((Z152-Z153)&gt;(Z155-Z154),1,0),1)),0)))</f>
        <v>0</v>
      </c>
      <c r="W154" s="12">
        <f>IF(C$4=0,0,IF(SUM(W$7:W153)=2,0,IF(AA154=W$6,IF(AA154=AA155,IF((AA153-AA154)&lt;=(AA156-AA155),2,0),IF(AA154=AA153,IF((AA152-AA153)&gt;(AA155-AA154),2,0),2)),0)))</f>
        <v>0</v>
      </c>
      <c r="X154" s="12">
        <f>IF(C$4=0,0,IF(SUM(X$7:X153)=2,0,IF(AB154=X$6,IF(AB154=AB155,IF((AB153-AB154)&lt;=(AB156-AB155),2,0),IF(AB154=AB153,IF((AB152-AB153)&gt;(AB155-AB154),2,0),2)),0)))</f>
        <v>0</v>
      </c>
      <c r="Y154" s="12">
        <f t="shared" si="53"/>
        <v>1</v>
      </c>
      <c r="Z154" s="12">
        <f t="shared" si="54"/>
        <v>1</v>
      </c>
      <c r="AA154" s="12">
        <f t="shared" si="55"/>
        <v>1</v>
      </c>
      <c r="AB154" s="12">
        <f t="shared" si="56"/>
        <v>1</v>
      </c>
      <c r="AD154" s="12">
        <f t="shared" si="57"/>
        <v>-56</v>
      </c>
      <c r="AE154" s="18">
        <f t="shared" si="58"/>
        <v>0</v>
      </c>
      <c r="AF154" s="12">
        <f>IF(S$4=0,0,IF(SUM(AF$7:AF153)=2,0,IF(AJ154=AF$6,IF(AJ154=AJ155,IF((AJ153-AJ154)&lt;=(AJ156-AJ155),2,0),IF(AJ154=AJ153,IF((AJ152-AJ153)&gt;(AJ155-AJ154),2,0),2)),0)))</f>
        <v>0</v>
      </c>
      <c r="AG154" s="12">
        <f>IF(C$4=0,0,IF(SUM(AG$7:AG153)=1,0,IF(AK154=AG$6,IF(AK154=AK155,IF((AK153-AK154)&lt;=(AK156-AK155),1,0),IF(AK154=AK153,IF((AK152-AK153)&gt;(AK155-AK154),1,0),1)),0)))</f>
        <v>0</v>
      </c>
      <c r="AH154" s="12">
        <f>IF(C$4=0,0,IF(SUM(AH$7:AH153)=2,0,IF(AL154=AH$6,IF(AL154=AL155,IF((AL153-AL154)&lt;=(AL156-AL155),2,0),IF(AL154=AL153,IF((AL152-AL153)&gt;(AL155-AL154),2,0),2)),0)))</f>
        <v>0</v>
      </c>
      <c r="AI154" s="12">
        <f>IF(S$4=0,0,IF(SUM(AI$7:AI153)=2,0,IF(AM154=AI$6,IF(AM154=AM155,IF((AM153-AM154)&lt;=(AM156-AM155),2,0),IF(AM154=AM153,IF((AM152-AM153)&gt;(AM155-AM154),2,0),2)),0)))</f>
        <v>0</v>
      </c>
      <c r="AJ154" s="12">
        <f t="shared" si="59"/>
        <v>1</v>
      </c>
      <c r="AK154" s="12">
        <f t="shared" si="60"/>
        <v>1</v>
      </c>
      <c r="AL154" s="12">
        <f t="shared" si="61"/>
        <v>1</v>
      </c>
      <c r="AM154" s="12">
        <f t="shared" si="62"/>
        <v>1</v>
      </c>
    </row>
    <row r="155" spans="1:39" ht="12" customHeight="1" x14ac:dyDescent="0.15">
      <c r="A155" s="5">
        <f t="shared" si="47"/>
        <v>0</v>
      </c>
      <c r="B155" s="5">
        <f t="shared" si="48"/>
        <v>0</v>
      </c>
      <c r="C155" s="14">
        <f t="shared" si="63"/>
        <v>-57</v>
      </c>
      <c r="F155" s="120">
        <f>VLOOKUP(C155,Blad1!$A:$B,2,0)</f>
        <v>0</v>
      </c>
      <c r="G155" s="65" t="str">
        <f t="shared" si="67"/>
        <v/>
      </c>
      <c r="H155" s="4" t="str">
        <f>IF(G155="I",$K155,IF(G155="II",$K155-SUM(H$8:H154),IF(G155="III",$K155-SUM(H$8:H154),IF(G155="IV",$K155-SUM(H$8:H154),IF(G155="V",1-SUM(H$8:H154)," ")))))</f>
        <v xml:space="preserve"> </v>
      </c>
      <c r="I155" s="66" t="str">
        <f t="shared" si="46"/>
        <v/>
      </c>
      <c r="J155" s="43" t="str">
        <f>IF(I155="A",$K155,IF(I155="B",$K155-SUM(J$8:J154),IF(I155="C",$K155-SUM(J$8:J154),IF(I155="D",$K155-SUM(J$8:J154),IF(I155="E",1-SUM(J$8:J154)," ")))))</f>
        <v xml:space="preserve"> </v>
      </c>
      <c r="K155" s="1">
        <f>IF(C$4=0,0,(SUM(D$8:D155)/C$4))</f>
        <v>0</v>
      </c>
      <c r="L155" s="9" t="str">
        <f t="shared" si="49"/>
        <v xml:space="preserve"> </v>
      </c>
      <c r="M155" s="2" t="str">
        <f>IF(U155=2,K155,IF(W155=2,K155-SUM(M$8:M154),IF(X155=2,K155-SUM(M$8:M154),IF(X154=2,1-SUM(M$8:M154)," "))))</f>
        <v xml:space="preserve"> </v>
      </c>
      <c r="N155" s="1" t="str">
        <f t="shared" si="50"/>
        <v xml:space="preserve"> </v>
      </c>
      <c r="P155" s="3" t="str">
        <f>IF(O155="Plus",$K155,IF(O155="Basis",$K155-SUM(P$8:P154),IF(O155="Breedte",$K155-SUM(P$8:P154),IF(O154="Breedte",1-SUM(P$8:P154)," "))))</f>
        <v xml:space="preserve"> </v>
      </c>
      <c r="Q155" s="57" t="str">
        <f t="shared" si="66"/>
        <v/>
      </c>
      <c r="R155" s="93">
        <f t="shared" si="65"/>
        <v>0</v>
      </c>
      <c r="S155" s="12">
        <f t="shared" si="51"/>
        <v>-57</v>
      </c>
      <c r="T155" s="18">
        <f t="shared" si="52"/>
        <v>0</v>
      </c>
      <c r="U155" s="12">
        <f>IF(C$4=0,0,IF(SUM(U$7:U154)=2,0,IF(Y155=U$6,IF(Y155=Y156,IF((Y154-Y155)&lt;=(Y157-Y156),2,0),IF(Y155=Y154,IF((Y153-Y154)&gt;(Y156-Y155),2,0),2)),0)))</f>
        <v>0</v>
      </c>
      <c r="V155" s="12">
        <f>IF(C$4=0,0,IF(SUM(V$7:V154)=1,0,IF(Z155=V$6,IF(Z155=Z156,IF((Z154-Z155)&lt;=(Z157-Z156),1,0),IF(Z155=Z154,IF((Z153-Z154)&gt;(Z156-Z155),1,0),1)),0)))</f>
        <v>0</v>
      </c>
      <c r="W155" s="12">
        <f>IF(C$4=0,0,IF(SUM(W$7:W154)=2,0,IF(AA155=W$6,IF(AA155=AA156,IF((AA154-AA155)&lt;=(AA157-AA156),2,0),IF(AA155=AA154,IF((AA153-AA154)&gt;(AA156-AA155),2,0),2)),0)))</f>
        <v>0</v>
      </c>
      <c r="X155" s="12">
        <f>IF(C$4=0,0,IF(SUM(X$7:X154)=2,0,IF(AB155=X$6,IF(AB155=AB156,IF((AB154-AB155)&lt;=(AB157-AB156),2,0),IF(AB155=AB154,IF((AB153-AB154)&gt;(AB156-AB155),2,0),2)),0)))</f>
        <v>0</v>
      </c>
      <c r="Y155" s="12">
        <f t="shared" si="53"/>
        <v>1</v>
      </c>
      <c r="Z155" s="12">
        <f t="shared" si="54"/>
        <v>1</v>
      </c>
      <c r="AA155" s="12">
        <f t="shared" si="55"/>
        <v>1</v>
      </c>
      <c r="AB155" s="12">
        <f t="shared" si="56"/>
        <v>1</v>
      </c>
      <c r="AD155" s="12">
        <f t="shared" si="57"/>
        <v>-57</v>
      </c>
      <c r="AE155" s="18">
        <f t="shared" si="58"/>
        <v>0</v>
      </c>
      <c r="AF155" s="12">
        <f>IF(S$4=0,0,IF(SUM(AF$7:AF154)=2,0,IF(AJ155=AF$6,IF(AJ155=AJ156,IF((AJ154-AJ155)&lt;=(AJ157-AJ156),2,0),IF(AJ155=AJ154,IF((AJ153-AJ154)&gt;(AJ156-AJ155),2,0),2)),0)))</f>
        <v>0</v>
      </c>
      <c r="AG155" s="12">
        <f>IF(C$4=0,0,IF(SUM(AG$7:AG154)=1,0,IF(AK155=AG$6,IF(AK155=AK156,IF((AK154-AK155)&lt;=(AK157-AK156),1,0),IF(AK155=AK154,IF((AK153-AK154)&gt;(AK156-AK155),1,0),1)),0)))</f>
        <v>0</v>
      </c>
      <c r="AH155" s="12">
        <f>IF(C$4=0,0,IF(SUM(AH$7:AH154)=2,0,IF(AL155=AH$6,IF(AL155=AL156,IF((AL154-AL155)&lt;=(AL157-AL156),2,0),IF(AL155=AL154,IF((AL153-AL154)&gt;(AL156-AL155),2,0),2)),0)))</f>
        <v>0</v>
      </c>
      <c r="AI155" s="12">
        <f>IF(S$4=0,0,IF(SUM(AI$7:AI154)=2,0,IF(AM155=AI$6,IF(AM155=AM156,IF((AM154-AM155)&lt;=(AM157-AM156),2,0),IF(AM155=AM154,IF((AM153-AM154)&gt;(AM156-AM155),2,0),2)),0)))</f>
        <v>0</v>
      </c>
      <c r="AJ155" s="12">
        <f t="shared" si="59"/>
        <v>1</v>
      </c>
      <c r="AK155" s="12">
        <f t="shared" si="60"/>
        <v>1</v>
      </c>
      <c r="AL155" s="12">
        <f t="shared" si="61"/>
        <v>1</v>
      </c>
      <c r="AM155" s="12">
        <f t="shared" si="62"/>
        <v>1</v>
      </c>
    </row>
    <row r="156" spans="1:39" ht="12" customHeight="1" x14ac:dyDescent="0.15">
      <c r="A156" s="5">
        <f t="shared" si="47"/>
        <v>0</v>
      </c>
      <c r="B156" s="5">
        <f t="shared" si="48"/>
        <v>0</v>
      </c>
      <c r="C156" s="14">
        <f t="shared" si="63"/>
        <v>-58</v>
      </c>
      <c r="F156" s="120"/>
      <c r="G156" s="65" t="str">
        <f t="shared" si="67"/>
        <v/>
      </c>
      <c r="H156" s="4" t="str">
        <f>IF(G156="I",$K156,IF(G156="II",$K156-SUM(H$8:H155),IF(G156="III",$K156-SUM(H$8:H155),IF(G156="IV",$K156-SUM(H$8:H155),IF(G156="V",1-SUM(H$8:H155)," ")))))</f>
        <v xml:space="preserve"> </v>
      </c>
      <c r="I156" s="66" t="str">
        <f t="shared" si="46"/>
        <v/>
      </c>
      <c r="J156" s="43" t="str">
        <f>IF(I156="A",$K156,IF(I156="B",$K156-SUM(J$8:J155),IF(I156="C",$K156-SUM(J$8:J155),IF(I156="D",$K156-SUM(J$8:J155),IF(I156="E",1-SUM(J$8:J155)," ")))))</f>
        <v xml:space="preserve"> </v>
      </c>
      <c r="K156" s="1">
        <f>IF(C$4=0,0,(SUM(D$8:D156)/C$4))</f>
        <v>0</v>
      </c>
      <c r="L156" s="9" t="str">
        <f t="shared" si="49"/>
        <v xml:space="preserve"> </v>
      </c>
      <c r="M156" s="2" t="str">
        <f>IF(U156=2,K156,IF(W156=2,K156-SUM(M$8:M155),IF(X156=2,K156-SUM(M$8:M155),IF(X155=2,1-SUM(M$8:M155)," "))))</f>
        <v xml:space="preserve"> </v>
      </c>
      <c r="N156" s="1" t="str">
        <f t="shared" si="50"/>
        <v xml:space="preserve"> </v>
      </c>
      <c r="P156" s="3" t="str">
        <f>IF(O156="Plus",$K156,IF(O156="Basis",$K156-SUM(P$8:P155),IF(O156="Breedte",$K156-SUM(P$8:P155),IF(O155="Breedte",1-SUM(P$8:P155)," "))))</f>
        <v xml:space="preserve"> </v>
      </c>
      <c r="Q156" s="57" t="str">
        <f t="shared" si="66"/>
        <v/>
      </c>
      <c r="R156" s="93">
        <f t="shared" si="65"/>
        <v>0</v>
      </c>
      <c r="S156" s="12">
        <f t="shared" si="51"/>
        <v>-58</v>
      </c>
      <c r="T156" s="18">
        <f t="shared" si="52"/>
        <v>0</v>
      </c>
      <c r="U156" s="12">
        <f>IF(C$4=0,0,IF(SUM(U$7:U155)=2,0,IF(Y156=U$6,IF(Y156=Y157,IF((Y155-Y156)&lt;=(Y158-Y157),2,0),IF(Y156=Y155,IF((Y154-Y155)&gt;(Y157-Y156),2,0),2)),0)))</f>
        <v>0</v>
      </c>
      <c r="V156" s="12">
        <f>IF(C$4=0,0,IF(SUM(V$7:V155)=1,0,IF(Z156=V$6,IF(Z156=Z157,IF((Z155-Z156)&lt;=(Z158-Z157),1,0),IF(Z156=Z155,IF((Z154-Z155)&gt;(Z157-Z156),1,0),1)),0)))</f>
        <v>0</v>
      </c>
      <c r="W156" s="12">
        <f>IF(C$4=0,0,IF(SUM(W$7:W155)=2,0,IF(AA156=W$6,IF(AA156=AA157,IF((AA155-AA156)&lt;=(AA158-AA157),2,0),IF(AA156=AA155,IF((AA154-AA155)&gt;(AA157-AA156),2,0),2)),0)))</f>
        <v>0</v>
      </c>
      <c r="X156" s="12">
        <f>IF(C$4=0,0,IF(SUM(X$7:X155)=2,0,IF(AB156=X$6,IF(AB156=AB157,IF((AB155-AB156)&lt;=(AB158-AB157),2,0),IF(AB156=AB155,IF((AB154-AB155)&gt;(AB157-AB156),2,0),2)),0)))</f>
        <v>0</v>
      </c>
      <c r="Y156" s="12">
        <f t="shared" si="53"/>
        <v>1</v>
      </c>
      <c r="Z156" s="12">
        <f t="shared" si="54"/>
        <v>1</v>
      </c>
      <c r="AA156" s="12">
        <f t="shared" si="55"/>
        <v>1</v>
      </c>
      <c r="AB156" s="12">
        <f t="shared" si="56"/>
        <v>1</v>
      </c>
      <c r="AD156" s="12">
        <f t="shared" si="57"/>
        <v>-58</v>
      </c>
      <c r="AE156" s="18">
        <f t="shared" si="58"/>
        <v>0</v>
      </c>
      <c r="AF156" s="12">
        <f>IF(S$4=0,0,IF(SUM(AF$7:AF155)=2,0,IF(AJ156=AF$6,IF(AJ156=AJ157,IF((AJ155-AJ156)&lt;=(AJ158-AJ157),2,0),IF(AJ156=AJ155,IF((AJ154-AJ155)&gt;(AJ157-AJ156),2,0),2)),0)))</f>
        <v>0</v>
      </c>
      <c r="AG156" s="12">
        <f>IF(C$4=0,0,IF(SUM(AG$7:AG155)=1,0,IF(AK156=AG$6,IF(AK156=AK157,IF((AK155-AK156)&lt;=(AK158-AK157),1,0),IF(AK156=AK155,IF((AK154-AK155)&gt;(AK157-AK156),1,0),1)),0)))</f>
        <v>0</v>
      </c>
      <c r="AH156" s="12">
        <f>IF(C$4=0,0,IF(SUM(AH$7:AH155)=2,0,IF(AL156=AH$6,IF(AL156=AL157,IF((AL155-AL156)&lt;=(AL158-AL157),2,0),IF(AL156=AL155,IF((AL154-AL155)&gt;(AL157-AL156),2,0),2)),0)))</f>
        <v>0</v>
      </c>
      <c r="AI156" s="12">
        <f>IF(S$4=0,0,IF(SUM(AI$7:AI155)=2,0,IF(AM156=AI$6,IF(AM156=AM157,IF((AM155-AM156)&lt;=(AM158-AM157),2,0),IF(AM156=AM155,IF((AM154-AM155)&gt;(AM157-AM156),2,0),2)),0)))</f>
        <v>0</v>
      </c>
      <c r="AJ156" s="12">
        <f t="shared" si="59"/>
        <v>1</v>
      </c>
      <c r="AK156" s="12">
        <f t="shared" si="60"/>
        <v>1</v>
      </c>
      <c r="AL156" s="12">
        <f t="shared" si="61"/>
        <v>1</v>
      </c>
      <c r="AM156" s="12">
        <f t="shared" si="62"/>
        <v>1</v>
      </c>
    </row>
    <row r="157" spans="1:39" ht="12" customHeight="1" x14ac:dyDescent="0.15">
      <c r="A157" s="5">
        <f t="shared" si="47"/>
        <v>0</v>
      </c>
      <c r="B157" s="5">
        <f t="shared" si="48"/>
        <v>0</v>
      </c>
      <c r="C157" s="14">
        <f t="shared" si="63"/>
        <v>-59</v>
      </c>
      <c r="F157" s="120"/>
      <c r="G157" s="65" t="str">
        <f t="shared" si="67"/>
        <v/>
      </c>
      <c r="H157" s="4" t="str">
        <f>IF(G157="I",$K157,IF(G157="II",$K157-SUM(H$8:H156),IF(G157="III",$K157-SUM(H$8:H156),IF(G157="IV",$K157-SUM(H$8:H156),IF(G157="V",1-SUM(H$8:H156)," ")))))</f>
        <v xml:space="preserve"> </v>
      </c>
      <c r="I157" s="66" t="str">
        <f t="shared" si="46"/>
        <v/>
      </c>
      <c r="J157" s="43" t="str">
        <f>IF(I157="A",$K157,IF(I157="B",$K157-SUM(J$8:J156),IF(I157="C",$K157-SUM(J$8:J156),IF(I157="D",$K157-SUM(J$8:J156),IF(I157="E",1-SUM(J$8:J156)," ")))))</f>
        <v xml:space="preserve"> </v>
      </c>
      <c r="K157" s="1">
        <f>IF(C$4=0,0,(SUM(D$8:D157)/C$4))</f>
        <v>0</v>
      </c>
      <c r="L157" s="9" t="str">
        <f t="shared" si="49"/>
        <v xml:space="preserve"> </v>
      </c>
      <c r="M157" s="2" t="str">
        <f>IF(U157=2,K157,IF(W157=2,K157-SUM(M$8:M156),IF(X157=2,K157-SUM(M$8:M156),IF(X156=2,1-SUM(M$8:M156)," "))))</f>
        <v xml:space="preserve"> </v>
      </c>
      <c r="N157" s="1" t="str">
        <f t="shared" si="50"/>
        <v xml:space="preserve"> </v>
      </c>
      <c r="P157" s="3" t="str">
        <f>IF(O157="Plus",$K157,IF(O157="Basis",$K157-SUM(P$8:P156),IF(O157="Breedte",$K157-SUM(P$8:P156),IF(O156="Breedte",1-SUM(P$8:P156)," "))))</f>
        <v xml:space="preserve"> </v>
      </c>
      <c r="Q157" s="57" t="str">
        <f t="shared" si="66"/>
        <v/>
      </c>
      <c r="R157" s="93">
        <f t="shared" si="65"/>
        <v>0</v>
      </c>
      <c r="S157" s="12">
        <f t="shared" si="51"/>
        <v>-59</v>
      </c>
      <c r="T157" s="18">
        <f t="shared" si="52"/>
        <v>0</v>
      </c>
      <c r="U157" s="12">
        <f>IF(C$4=0,0,IF(SUM(U$7:U156)=2,0,IF(Y157=U$6,IF(Y157=Y158,IF((Y156-Y157)&lt;=(Y159-Y158),2,0),IF(Y157=Y156,IF((Y155-Y156)&gt;(Y158-Y157),2,0),2)),0)))</f>
        <v>0</v>
      </c>
      <c r="V157" s="12">
        <f>IF(C$4=0,0,IF(SUM(V$7:V156)=1,0,IF(Z157=V$6,IF(Z157=Z158,IF((Z156-Z157)&lt;=(Z159-Z158),1,0),IF(Z157=Z156,IF((Z155-Z156)&gt;(Z158-Z157),1,0),1)),0)))</f>
        <v>0</v>
      </c>
      <c r="W157" s="12">
        <f>IF(C$4=0,0,IF(SUM(W$7:W156)=2,0,IF(AA157=W$6,IF(AA157=AA158,IF((AA156-AA157)&lt;=(AA159-AA158),2,0),IF(AA157=AA156,IF((AA155-AA156)&gt;(AA158-AA157),2,0),2)),0)))</f>
        <v>0</v>
      </c>
      <c r="X157" s="12">
        <f>IF(C$4=0,0,IF(SUM(X$7:X156)=2,0,IF(AB157=X$6,IF(AB157=AB158,IF((AB156-AB157)&lt;=(AB159-AB158),2,0),IF(AB157=AB156,IF((AB155-AB156)&gt;(AB158-AB157),2,0),2)),0)))</f>
        <v>0</v>
      </c>
      <c r="Y157" s="12">
        <f t="shared" si="53"/>
        <v>1</v>
      </c>
      <c r="Z157" s="12">
        <f t="shared" si="54"/>
        <v>1</v>
      </c>
      <c r="AA157" s="12">
        <f t="shared" si="55"/>
        <v>1</v>
      </c>
      <c r="AB157" s="12">
        <f t="shared" si="56"/>
        <v>1</v>
      </c>
      <c r="AD157" s="12">
        <f t="shared" si="57"/>
        <v>-59</v>
      </c>
      <c r="AE157" s="18">
        <f t="shared" si="58"/>
        <v>0</v>
      </c>
      <c r="AF157" s="12">
        <f>IF(S$4=0,0,IF(SUM(AF$7:AF156)=2,0,IF(AJ157=AF$6,IF(AJ157=AJ158,IF((AJ156-AJ157)&lt;=(AJ159-AJ158),2,0),IF(AJ157=AJ156,IF((AJ155-AJ156)&gt;(AJ158-AJ157),2,0),2)),0)))</f>
        <v>0</v>
      </c>
      <c r="AG157" s="12">
        <f>IF(C$4=0,0,IF(SUM(AG$7:AG156)=1,0,IF(AK157=AG$6,IF(AK157=AK158,IF((AK156-AK157)&lt;=(AK159-AK158),1,0),IF(AK157=AK156,IF((AK155-AK156)&gt;(AK158-AK157),1,0),1)),0)))</f>
        <v>0</v>
      </c>
      <c r="AH157" s="12">
        <f>IF(C$4=0,0,IF(SUM(AH$7:AH156)=2,0,IF(AL157=AH$6,IF(AL157=AL158,IF((AL156-AL157)&lt;=(AL159-AL158),2,0),IF(AL157=AL156,IF((AL155-AL156)&gt;(AL158-AL157),2,0),2)),0)))</f>
        <v>0</v>
      </c>
      <c r="AI157" s="12">
        <f>IF(S$4=0,0,IF(SUM(AI$7:AI156)=2,0,IF(AM157=AI$6,IF(AM157=AM158,IF((AM156-AM157)&lt;=(AM159-AM158),2,0),IF(AM157=AM156,IF((AM155-AM156)&gt;(AM158-AM157),2,0),2)),0)))</f>
        <v>0</v>
      </c>
      <c r="AJ157" s="12">
        <f t="shared" si="59"/>
        <v>1</v>
      </c>
      <c r="AK157" s="12">
        <f t="shared" si="60"/>
        <v>1</v>
      </c>
      <c r="AL157" s="12">
        <f t="shared" si="61"/>
        <v>1</v>
      </c>
      <c r="AM157" s="12">
        <f t="shared" si="62"/>
        <v>1</v>
      </c>
    </row>
    <row r="158" spans="1:39" ht="12" customHeight="1" x14ac:dyDescent="0.15">
      <c r="A158" s="5">
        <f t="shared" si="47"/>
        <v>0</v>
      </c>
      <c r="B158" s="5">
        <f t="shared" si="48"/>
        <v>0</v>
      </c>
      <c r="C158" s="14">
        <f t="shared" si="63"/>
        <v>-60</v>
      </c>
      <c r="F158" s="120"/>
      <c r="G158" s="65" t="str">
        <f t="shared" si="67"/>
        <v/>
      </c>
      <c r="H158" s="4" t="str">
        <f>IF(G158="I",$K158,IF(G158="II",$K158-SUM(H$8:H157),IF(G158="III",$K158-SUM(H$8:H157),IF(G158="IV",$K158-SUM(H$8:H157),IF(G158="V",1-SUM(H$8:H157)," ")))))</f>
        <v xml:space="preserve"> </v>
      </c>
      <c r="I158" s="66" t="str">
        <f t="shared" si="46"/>
        <v/>
      </c>
      <c r="J158" s="43" t="str">
        <f>IF(I158="A",$K158,IF(I158="B",$K158-SUM(J$8:J157),IF(I158="C",$K158-SUM(J$8:J157),IF(I158="D",$K158-SUM(J$8:J157),IF(I158="E",1-SUM(J$8:J157)," ")))))</f>
        <v xml:space="preserve"> </v>
      </c>
      <c r="K158" s="1">
        <f>IF(C$4=0,0,(SUM(D$8:D158)/C$4))</f>
        <v>0</v>
      </c>
      <c r="L158" s="9" t="str">
        <f t="shared" si="49"/>
        <v xml:space="preserve"> </v>
      </c>
      <c r="M158" s="2" t="str">
        <f>IF(U158=2,K158,IF(W158=2,K158-SUM(M$8:M157),IF(X158=2,K158-SUM(M$8:M157),IF(X157=2,1-SUM(M$8:M157)," "))))</f>
        <v xml:space="preserve"> </v>
      </c>
      <c r="N158" s="1" t="str">
        <f t="shared" si="50"/>
        <v xml:space="preserve"> </v>
      </c>
      <c r="P158" s="3" t="str">
        <f>IF(O158="Plus",$K158,IF(O158="Basis",$K158-SUM(P$8:P157),IF(O158="Breedte",$K158-SUM(P$8:P157),IF(O157="Breedte",1-SUM(P$8:P157)," "))))</f>
        <v xml:space="preserve"> </v>
      </c>
      <c r="Q158" s="57" t="str">
        <f t="shared" si="66"/>
        <v/>
      </c>
      <c r="R158" s="93">
        <f t="shared" si="65"/>
        <v>0</v>
      </c>
      <c r="S158" s="12">
        <f t="shared" si="51"/>
        <v>-60</v>
      </c>
      <c r="T158" s="18">
        <f t="shared" si="52"/>
        <v>0</v>
      </c>
      <c r="U158" s="12">
        <f>IF(C$4=0,0,IF(SUM(U$7:U157)=2,0,IF(Y158=U$6,IF(Y158=Y159,IF((Y157-Y158)&lt;=(Y160-Y159),2,0),IF(Y158=Y157,IF((Y156-Y157)&gt;(Y159-Y158),2,0),2)),0)))</f>
        <v>0</v>
      </c>
      <c r="V158" s="12">
        <f>IF(C$4=0,0,IF(SUM(V$7:V157)=1,0,IF(Z158=V$6,IF(Z158=Z159,IF((Z157-Z158)&lt;=(Z160-Z159),1,0),IF(Z158=Z157,IF((Z156-Z157)&gt;(Z159-Z158),1,0),1)),0)))</f>
        <v>0</v>
      </c>
      <c r="W158" s="12">
        <f>IF(C$4=0,0,IF(SUM(W$7:W157)=2,0,IF(AA158=W$6,IF(AA158=AA159,IF((AA157-AA158)&lt;=(AA160-AA159),2,0),IF(AA158=AA157,IF((AA156-AA157)&gt;(AA159-AA158),2,0),2)),0)))</f>
        <v>0</v>
      </c>
      <c r="X158" s="12">
        <f>IF(C$4=0,0,IF(SUM(X$7:X157)=2,0,IF(AB158=X$6,IF(AB158=AB159,IF((AB157-AB158)&lt;=(AB160-AB159),2,0),IF(AB158=AB157,IF((AB156-AB157)&gt;(AB159-AB158),2,0),2)),0)))</f>
        <v>0</v>
      </c>
      <c r="Y158" s="12">
        <f t="shared" si="53"/>
        <v>1</v>
      </c>
      <c r="Z158" s="12">
        <f t="shared" si="54"/>
        <v>1</v>
      </c>
      <c r="AA158" s="12">
        <f t="shared" si="55"/>
        <v>1</v>
      </c>
      <c r="AB158" s="12">
        <f t="shared" si="56"/>
        <v>1</v>
      </c>
      <c r="AD158" s="12">
        <f t="shared" si="57"/>
        <v>-60</v>
      </c>
      <c r="AE158" s="18">
        <f t="shared" si="58"/>
        <v>0</v>
      </c>
      <c r="AF158" s="12">
        <f>IF(S$4=0,0,IF(SUM(AF$7:AF157)=2,0,IF(AJ158=AF$6,IF(AJ158=AJ159,IF((AJ157-AJ158)&lt;=(AJ160-AJ159),2,0),IF(AJ158=AJ157,IF((AJ156-AJ157)&gt;(AJ159-AJ158),2,0),2)),0)))</f>
        <v>0</v>
      </c>
      <c r="AG158" s="12">
        <f>IF(C$4=0,0,IF(SUM(AG$7:AG157)=1,0,IF(AK158=AG$6,IF(AK158=AK159,IF((AK157-AK158)&lt;=(AK160-AK159),1,0),IF(AK158=AK157,IF((AK156-AK157)&gt;(AK159-AK158),1,0),1)),0)))</f>
        <v>0</v>
      </c>
      <c r="AH158" s="12">
        <f>IF(C$4=0,0,IF(SUM(AH$7:AH157)=2,0,IF(AL158=AH$6,IF(AL158=AL159,IF((AL157-AL158)&lt;=(AL160-AL159),2,0),IF(AL158=AL157,IF((AL156-AL157)&gt;(AL159-AL158),2,0),2)),0)))</f>
        <v>0</v>
      </c>
      <c r="AI158" s="12">
        <f>IF(S$4=0,0,IF(SUM(AI$7:AI157)=2,0,IF(AM158=AI$6,IF(AM158=AM159,IF((AM157-AM158)&lt;=(AM160-AM159),2,0),IF(AM158=AM157,IF((AM156-AM157)&gt;(AM159-AM158),2,0),2)),0)))</f>
        <v>0</v>
      </c>
      <c r="AJ158" s="12">
        <f t="shared" si="59"/>
        <v>1</v>
      </c>
      <c r="AK158" s="12">
        <f t="shared" si="60"/>
        <v>1</v>
      </c>
      <c r="AL158" s="12">
        <f t="shared" si="61"/>
        <v>1</v>
      </c>
      <c r="AM158" s="12">
        <f t="shared" si="62"/>
        <v>1</v>
      </c>
    </row>
    <row r="159" spans="1:39" ht="12" customHeight="1" x14ac:dyDescent="0.15">
      <c r="A159" s="5">
        <f t="shared" si="47"/>
        <v>0</v>
      </c>
      <c r="B159" s="5">
        <f t="shared" si="48"/>
        <v>0</v>
      </c>
      <c r="C159" s="14">
        <f t="shared" si="63"/>
        <v>-61</v>
      </c>
      <c r="F159" s="120"/>
      <c r="G159" s="65" t="str">
        <f t="shared" si="67"/>
        <v/>
      </c>
      <c r="H159" s="4" t="str">
        <f>IF(G159="I",$K159,IF(G159="II",$K159-SUM(H$8:H158),IF(G159="III",$K159-SUM(H$8:H158),IF(G159="IV",$K159-SUM(H$8:H158),IF(G159="V",1-SUM(H$8:H158)," ")))))</f>
        <v xml:space="preserve"> </v>
      </c>
      <c r="I159" s="66" t="str">
        <f t="shared" si="46"/>
        <v/>
      </c>
      <c r="J159" s="43" t="str">
        <f>IF(I159="A",$K159,IF(I159="B",$K159-SUM(J$8:J158),IF(I159="C",$K159-SUM(J$8:J158),IF(I159="D",$K159-SUM(J$8:J158),IF(I159="E",1-SUM(J$8:J158)," ")))))</f>
        <v xml:space="preserve"> </v>
      </c>
      <c r="K159" s="1">
        <f>IF(C$4=0,0,(SUM(D$8:D159)/C$4))</f>
        <v>0</v>
      </c>
      <c r="L159" s="9" t="str">
        <f t="shared" si="49"/>
        <v xml:space="preserve"> </v>
      </c>
      <c r="M159" s="2" t="str">
        <f>IF(U159=2,K159,IF(W159=2,K159-SUM(M$8:M158),IF(X159=2,K159-SUM(M$8:M158),IF(X158=2,1-SUM(M$8:M158)," "))))</f>
        <v xml:space="preserve"> </v>
      </c>
      <c r="N159" s="1" t="str">
        <f t="shared" si="50"/>
        <v xml:space="preserve"> </v>
      </c>
      <c r="P159" s="3" t="str">
        <f>IF(O159="Plus",$K159,IF(O159="Basis",$K159-SUM(P$8:P158),IF(O159="Breedte",$K159-SUM(P$8:P158),IF(O158="Breedte",1-SUM(P$8:P158)," "))))</f>
        <v xml:space="preserve"> </v>
      </c>
      <c r="Q159" s="57" t="str">
        <f t="shared" si="66"/>
        <v/>
      </c>
      <c r="R159" s="93">
        <f t="shared" si="65"/>
        <v>0</v>
      </c>
      <c r="S159" s="12">
        <f t="shared" si="51"/>
        <v>-61</v>
      </c>
      <c r="T159" s="18">
        <f t="shared" si="52"/>
        <v>0</v>
      </c>
      <c r="U159" s="12">
        <f>IF(C$4=0,0,IF(SUM(U$7:U158)=2,0,IF(Y159=U$6,IF(Y159=Y160,IF((Y158-Y159)&lt;=(Y161-Y160),2,0),IF(Y159=Y158,IF((Y157-Y158)&gt;(Y160-Y159),2,0),2)),0)))</f>
        <v>0</v>
      </c>
      <c r="V159" s="12">
        <f>IF(C$4=0,0,IF(SUM(V$7:V158)=1,0,IF(Z159=V$6,IF(Z159=Z160,IF((Z158-Z159)&lt;=(Z161-Z160),1,0),IF(Z159=Z158,IF((Z157-Z158)&gt;(Z160-Z159),1,0),1)),0)))</f>
        <v>0</v>
      </c>
      <c r="W159" s="12">
        <f>IF(C$4=0,0,IF(SUM(W$7:W158)=2,0,IF(AA159=W$6,IF(AA159=AA160,IF((AA158-AA159)&lt;=(AA161-AA160),2,0),IF(AA159=AA158,IF((AA157-AA158)&gt;(AA160-AA159),2,0),2)),0)))</f>
        <v>0</v>
      </c>
      <c r="X159" s="12">
        <f>IF(C$4=0,0,IF(SUM(X$7:X158)=2,0,IF(AB159=X$6,IF(AB159=AB160,IF((AB158-AB159)&lt;=(AB161-AB160),2,0),IF(AB159=AB158,IF((AB157-AB158)&gt;(AB160-AB159),2,0),2)),0)))</f>
        <v>0</v>
      </c>
      <c r="Y159" s="12">
        <f t="shared" si="53"/>
        <v>1</v>
      </c>
      <c r="Z159" s="12">
        <f t="shared" si="54"/>
        <v>1</v>
      </c>
      <c r="AA159" s="12">
        <f t="shared" si="55"/>
        <v>1</v>
      </c>
      <c r="AB159" s="12">
        <f t="shared" si="56"/>
        <v>1</v>
      </c>
      <c r="AD159" s="12">
        <f t="shared" si="57"/>
        <v>-61</v>
      </c>
      <c r="AE159" s="18">
        <f t="shared" si="58"/>
        <v>0</v>
      </c>
      <c r="AF159" s="12">
        <f>IF(S$4=0,0,IF(SUM(AF$7:AF158)=2,0,IF(AJ159=AF$6,IF(AJ159=AJ160,IF((AJ158-AJ159)&lt;=(AJ161-AJ160),2,0),IF(AJ159=AJ158,IF((AJ157-AJ158)&gt;(AJ160-AJ159),2,0),2)),0)))</f>
        <v>0</v>
      </c>
      <c r="AG159" s="12">
        <f>IF(C$4=0,0,IF(SUM(AG$7:AG158)=1,0,IF(AK159=AG$6,IF(AK159=AK160,IF((AK158-AK159)&lt;=(AK161-AK160),1,0),IF(AK159=AK158,IF((AK157-AK158)&gt;(AK160-AK159),1,0),1)),0)))</f>
        <v>0</v>
      </c>
      <c r="AH159" s="12">
        <f>IF(C$4=0,0,IF(SUM(AH$7:AH158)=2,0,IF(AL159=AH$6,IF(AL159=AL160,IF((AL158-AL159)&lt;=(AL161-AL160),2,0),IF(AL159=AL158,IF((AL157-AL158)&gt;(AL160-AL159),2,0),2)),0)))</f>
        <v>0</v>
      </c>
      <c r="AI159" s="12">
        <f>IF(S$4=0,0,IF(SUM(AI$7:AI158)=2,0,IF(AM159=AI$6,IF(AM159=AM160,IF((AM158-AM159)&lt;=(AM161-AM160),2,0),IF(AM159=AM158,IF((AM157-AM158)&gt;(AM160-AM159),2,0),2)),0)))</f>
        <v>0</v>
      </c>
      <c r="AJ159" s="12">
        <f t="shared" si="59"/>
        <v>1</v>
      </c>
      <c r="AK159" s="12">
        <f t="shared" si="60"/>
        <v>1</v>
      </c>
      <c r="AL159" s="12">
        <f t="shared" si="61"/>
        <v>1</v>
      </c>
      <c r="AM159" s="12">
        <f t="shared" si="62"/>
        <v>1</v>
      </c>
    </row>
    <row r="160" spans="1:39" ht="12" customHeight="1" x14ac:dyDescent="0.15">
      <c r="A160" s="5">
        <f t="shared" si="47"/>
        <v>0</v>
      </c>
      <c r="B160" s="5">
        <f t="shared" si="48"/>
        <v>0</v>
      </c>
      <c r="C160" s="14">
        <f t="shared" si="63"/>
        <v>-62</v>
      </c>
      <c r="F160" s="120"/>
      <c r="G160" s="65" t="str">
        <f t="shared" si="67"/>
        <v/>
      </c>
      <c r="H160" s="4" t="str">
        <f>IF(G160="I",$K160,IF(G160="II",$K160-SUM(H$8:H159),IF(G160="III",$K160-SUM(H$8:H159),IF(G160="IV",$K160-SUM(H$8:H159),IF(G160="V",1-SUM(H$8:H159)," ")))))</f>
        <v xml:space="preserve"> </v>
      </c>
      <c r="I160" s="66" t="str">
        <f t="shared" si="46"/>
        <v/>
      </c>
      <c r="J160" s="43" t="str">
        <f>IF(I160="A",$K160,IF(I160="B",$K160-SUM(J$8:J159),IF(I160="C",$K160-SUM(J$8:J159),IF(I160="D",$K160-SUM(J$8:J159),IF(I160="E",1-SUM(J$8:J159)," ")))))</f>
        <v xml:space="preserve"> </v>
      </c>
      <c r="K160" s="1">
        <f>IF(C$4=0,0,(SUM(D$8:D160)/C$4))</f>
        <v>0</v>
      </c>
      <c r="L160" s="9" t="str">
        <f t="shared" si="49"/>
        <v xml:space="preserve"> </v>
      </c>
      <c r="M160" s="2" t="str">
        <f>IF(U160=2,K160,IF(W160=2,K160-SUM(M$8:M159),IF(X160=2,K160-SUM(M$8:M159),IF(X159=2,1-SUM(M$8:M159)," "))))</f>
        <v xml:space="preserve"> </v>
      </c>
      <c r="N160" s="1" t="str">
        <f t="shared" si="50"/>
        <v xml:space="preserve"> </v>
      </c>
      <c r="P160" s="3" t="str">
        <f>IF(O160="Plus",$K160,IF(O160="Basis",$K160-SUM(P$8:P159),IF(O160="Breedte",$K160-SUM(P$8:P159),IF(O159="Breedte",1-SUM(P$8:P159)," "))))</f>
        <v xml:space="preserve"> </v>
      </c>
      <c r="Q160" s="57" t="str">
        <f t="shared" si="66"/>
        <v/>
      </c>
      <c r="R160" s="93">
        <f t="shared" si="65"/>
        <v>0</v>
      </c>
      <c r="S160" s="12">
        <f t="shared" si="51"/>
        <v>-62</v>
      </c>
      <c r="T160" s="18">
        <f t="shared" si="52"/>
        <v>0</v>
      </c>
      <c r="U160" s="12">
        <f>IF(C$4=0,0,IF(SUM(U$7:U159)=2,0,IF(Y160=U$6,IF(Y160=Y161,IF((Y159-Y160)&lt;=(Y162-Y161),2,0),IF(Y160=Y159,IF((Y158-Y159)&gt;(Y161-Y160),2,0),2)),0)))</f>
        <v>0</v>
      </c>
      <c r="V160" s="12">
        <f>IF(C$4=0,0,IF(SUM(V$7:V159)=1,0,IF(Z160=V$6,IF(Z160=Z161,IF((Z159-Z160)&lt;=(Z162-Z161),1,0),IF(Z160=Z159,IF((Z158-Z159)&gt;(Z161-Z160),1,0),1)),0)))</f>
        <v>0</v>
      </c>
      <c r="W160" s="12">
        <f>IF(C$4=0,0,IF(SUM(W$7:W159)=2,0,IF(AA160=W$6,IF(AA160=AA161,IF((AA159-AA160)&lt;=(AA162-AA161),2,0),IF(AA160=AA159,IF((AA158-AA159)&gt;(AA161-AA160),2,0),2)),0)))</f>
        <v>0</v>
      </c>
      <c r="X160" s="12">
        <f>IF(C$4=0,0,IF(SUM(X$7:X159)=2,0,IF(AB160=X$6,IF(AB160=AB161,IF((AB159-AB160)&lt;=(AB162-AB161),2,0),IF(AB160=AB159,IF((AB158-AB159)&gt;(AB161-AB160),2,0),2)),0)))</f>
        <v>0</v>
      </c>
      <c r="Y160" s="12">
        <f t="shared" si="53"/>
        <v>1</v>
      </c>
      <c r="Z160" s="12">
        <f t="shared" si="54"/>
        <v>1</v>
      </c>
      <c r="AA160" s="12">
        <f t="shared" si="55"/>
        <v>1</v>
      </c>
      <c r="AB160" s="12">
        <f t="shared" si="56"/>
        <v>1</v>
      </c>
      <c r="AD160" s="12">
        <f t="shared" si="57"/>
        <v>-62</v>
      </c>
      <c r="AE160" s="18">
        <f t="shared" si="58"/>
        <v>0</v>
      </c>
      <c r="AF160" s="12">
        <f>IF(S$4=0,0,IF(SUM(AF$7:AF159)=2,0,IF(AJ160=AF$6,IF(AJ160=AJ161,IF((AJ159-AJ160)&lt;=(AJ162-AJ161),2,0),IF(AJ160=AJ159,IF((AJ158-AJ159)&gt;(AJ161-AJ160),2,0),2)),0)))</f>
        <v>0</v>
      </c>
      <c r="AG160" s="12">
        <f>IF(C$4=0,0,IF(SUM(AG$7:AG159)=1,0,IF(AK160=AG$6,IF(AK160=AK161,IF((AK159-AK160)&lt;=(AK162-AK161),1,0),IF(AK160=AK159,IF((AK158-AK159)&gt;(AK161-AK160),1,0),1)),0)))</f>
        <v>0</v>
      </c>
      <c r="AH160" s="12">
        <f>IF(C$4=0,0,IF(SUM(AH$7:AH159)=2,0,IF(AL160=AH$6,IF(AL160=AL161,IF((AL159-AL160)&lt;=(AL162-AL161),2,0),IF(AL160=AL159,IF((AL158-AL159)&gt;(AL161-AL160),2,0),2)),0)))</f>
        <v>0</v>
      </c>
      <c r="AI160" s="12">
        <f>IF(S$4=0,0,IF(SUM(AI$7:AI159)=2,0,IF(AM160=AI$6,IF(AM160=AM161,IF((AM159-AM160)&lt;=(AM162-AM161),2,0),IF(AM160=AM159,IF((AM158-AM159)&gt;(AM161-AM160),2,0),2)),0)))</f>
        <v>0</v>
      </c>
      <c r="AJ160" s="12">
        <f t="shared" si="59"/>
        <v>1</v>
      </c>
      <c r="AK160" s="12">
        <f t="shared" si="60"/>
        <v>1</v>
      </c>
      <c r="AL160" s="12">
        <f t="shared" si="61"/>
        <v>1</v>
      </c>
      <c r="AM160" s="12">
        <f t="shared" si="62"/>
        <v>1</v>
      </c>
    </row>
    <row r="161" spans="1:39" ht="12" customHeight="1" x14ac:dyDescent="0.15">
      <c r="A161" s="5">
        <f t="shared" si="47"/>
        <v>0</v>
      </c>
      <c r="B161" s="5">
        <f t="shared" si="48"/>
        <v>0</v>
      </c>
      <c r="C161" s="14">
        <f t="shared" si="63"/>
        <v>-63</v>
      </c>
      <c r="F161" s="120"/>
      <c r="G161" s="65" t="str">
        <f t="shared" ref="G161:G200" si="68">IF(C161=48,"I",IF(C161=39,"II",IF(C161=32,"III",IF(C161=23,"IV",IF(C161=0,"V","")))))</f>
        <v/>
      </c>
      <c r="H161" s="4" t="str">
        <f>IF(G161="I",$K161,IF(G161="II",$K161-SUM(H$8:H160),IF(G161="III",$K161-SUM(H$8:H160),IF(G161="IV",$K161-SUM(H$8:H160),IF(G161="V",1-SUM(H$8:H160)," ")))))</f>
        <v xml:space="preserve"> </v>
      </c>
      <c r="I161" s="66" t="str">
        <f t="shared" si="46"/>
        <v/>
      </c>
      <c r="J161" s="43" t="str">
        <f>IF(I161="A",$K161,IF(I161="B",$K161-SUM(J$8:J160),IF(I161="C",$K161-SUM(J$8:J160),IF(I161="D",$K161-SUM(J$8:J160),IF(I161="E",1-SUM(J$8:J160)," ")))))</f>
        <v xml:space="preserve"> </v>
      </c>
      <c r="K161" s="1">
        <f>IF(C$4=0,0,(SUM(D$8:D161)/C$4))</f>
        <v>0</v>
      </c>
      <c r="L161" s="9" t="str">
        <f t="shared" si="49"/>
        <v xml:space="preserve"> </v>
      </c>
      <c r="M161" s="2" t="str">
        <f>IF(U161=2,K161,IF(W161=2,K161-SUM(M$8:M160),IF(X161=2,K161-SUM(M$8:M160),IF(X160=2,1-SUM(M$8:M160)," "))))</f>
        <v xml:space="preserve"> </v>
      </c>
      <c r="N161" s="1" t="str">
        <f t="shared" si="50"/>
        <v xml:space="preserve"> </v>
      </c>
      <c r="P161" s="3" t="str">
        <f>IF(O161="Plus",$K161,IF(O161="Basis",$K161-SUM(P$8:P160),IF(O161="Breedte",$K161-SUM(P$8:P160),IF(O160="Breedte",1-SUM(P$8:P160)," "))))</f>
        <v xml:space="preserve"> </v>
      </c>
      <c r="Q161" s="57" t="str">
        <f t="shared" si="66"/>
        <v/>
      </c>
      <c r="R161" s="93">
        <f t="shared" si="65"/>
        <v>0</v>
      </c>
      <c r="S161" s="12">
        <f t="shared" si="51"/>
        <v>-63</v>
      </c>
      <c r="T161" s="18">
        <f t="shared" si="52"/>
        <v>0</v>
      </c>
      <c r="U161" s="12">
        <f>IF(C$4=0,0,IF(SUM(U$7:U160)=2,0,IF(Y161=U$6,IF(Y161=Y162,IF((Y160-Y161)&lt;=(Y163-Y162),2,0),IF(Y161=Y160,IF((Y159-Y160)&gt;(Y162-Y161),2,0),2)),0)))</f>
        <v>0</v>
      </c>
      <c r="V161" s="12">
        <f>IF(C$4=0,0,IF(SUM(V$7:V160)=1,0,IF(Z161=V$6,IF(Z161=Z162,IF((Z160-Z161)&lt;=(Z163-Z162),1,0),IF(Z161=Z160,IF((Z159-Z160)&gt;(Z162-Z161),1,0),1)),0)))</f>
        <v>0</v>
      </c>
      <c r="W161" s="12">
        <f>IF(C$4=0,0,IF(SUM(W$7:W160)=2,0,IF(AA161=W$6,IF(AA161=AA162,IF((AA160-AA161)&lt;=(AA163-AA162),2,0),IF(AA161=AA160,IF((AA159-AA160)&gt;(AA162-AA161),2,0),2)),0)))</f>
        <v>0</v>
      </c>
      <c r="X161" s="12">
        <f>IF(C$4=0,0,IF(SUM(X$7:X160)=2,0,IF(AB161=X$6,IF(AB161=AB162,IF((AB160-AB161)&lt;=(AB163-AB162),2,0),IF(AB161=AB160,IF((AB159-AB160)&gt;(AB162-AB161),2,0),2)),0)))</f>
        <v>0</v>
      </c>
      <c r="Y161" s="12">
        <f t="shared" si="53"/>
        <v>1</v>
      </c>
      <c r="Z161" s="12">
        <f t="shared" si="54"/>
        <v>1</v>
      </c>
      <c r="AA161" s="12">
        <f t="shared" si="55"/>
        <v>1</v>
      </c>
      <c r="AB161" s="12">
        <f t="shared" si="56"/>
        <v>1</v>
      </c>
      <c r="AD161" s="12">
        <f t="shared" si="57"/>
        <v>-63</v>
      </c>
      <c r="AE161" s="18">
        <f t="shared" si="58"/>
        <v>0</v>
      </c>
      <c r="AF161" s="12">
        <f>IF(S$4=0,0,IF(SUM(AF$7:AF160)=2,0,IF(AJ161=AF$6,IF(AJ161=AJ162,IF((AJ160-AJ161)&lt;=(AJ163-AJ162),2,0),IF(AJ161=AJ160,IF((AJ159-AJ160)&gt;(AJ162-AJ161),2,0),2)),0)))</f>
        <v>0</v>
      </c>
      <c r="AG161" s="12">
        <f>IF(C$4=0,0,IF(SUM(AG$7:AG160)=1,0,IF(AK161=AG$6,IF(AK161=AK162,IF((AK160-AK161)&lt;=(AK163-AK162),1,0),IF(AK161=AK160,IF((AK159-AK160)&gt;(AK162-AK161),1,0),1)),0)))</f>
        <v>0</v>
      </c>
      <c r="AH161" s="12">
        <f>IF(C$4=0,0,IF(SUM(AH$7:AH160)=2,0,IF(AL161=AH$6,IF(AL161=AL162,IF((AL160-AL161)&lt;=(AL163-AL162),2,0),IF(AL161=AL160,IF((AL159-AL160)&gt;(AL162-AL161),2,0),2)),0)))</f>
        <v>0</v>
      </c>
      <c r="AI161" s="12">
        <f>IF(S$4=0,0,IF(SUM(AI$7:AI160)=2,0,IF(AM161=AI$6,IF(AM161=AM162,IF((AM160-AM161)&lt;=(AM163-AM162),2,0),IF(AM161=AM160,IF((AM159-AM160)&gt;(AM162-AM161),2,0),2)),0)))</f>
        <v>0</v>
      </c>
      <c r="AJ161" s="12">
        <f t="shared" si="59"/>
        <v>1</v>
      </c>
      <c r="AK161" s="12">
        <f t="shared" si="60"/>
        <v>1</v>
      </c>
      <c r="AL161" s="12">
        <f t="shared" si="61"/>
        <v>1</v>
      </c>
      <c r="AM161" s="12">
        <f t="shared" si="62"/>
        <v>1</v>
      </c>
    </row>
    <row r="162" spans="1:39" ht="12" customHeight="1" x14ac:dyDescent="0.15">
      <c r="A162" s="5">
        <f t="shared" si="47"/>
        <v>0</v>
      </c>
      <c r="B162" s="5">
        <f t="shared" si="48"/>
        <v>0</v>
      </c>
      <c r="C162" s="14">
        <f t="shared" si="63"/>
        <v>-64</v>
      </c>
      <c r="F162" s="120"/>
      <c r="G162" s="65" t="str">
        <f t="shared" si="68"/>
        <v/>
      </c>
      <c r="H162" s="4" t="str">
        <f>IF(G162="I",$K162,IF(G162="II",$K162-SUM(H$8:H161),IF(G162="III",$K162-SUM(H$8:H161),IF(G162="IV",$K162-SUM(H$8:H161),IF(G162="V",1-SUM(H$8:H161)," ")))))</f>
        <v xml:space="preserve"> </v>
      </c>
      <c r="I162" s="66" t="str">
        <f t="shared" si="46"/>
        <v/>
      </c>
      <c r="J162" s="43" t="str">
        <f>IF(I162="A",$K162,IF(I162="B",$K162-SUM(J$8:J161),IF(I162="C",$K162-SUM(J$8:J161),IF(I162="D",$K162-SUM(J$8:J161),IF(I162="E",1-SUM(J$8:J161)," ")))))</f>
        <v xml:space="preserve"> </v>
      </c>
      <c r="K162" s="1">
        <f>IF(C$4=0,0,(SUM(D$8:D162)/C$4))</f>
        <v>0</v>
      </c>
      <c r="L162" s="9" t="str">
        <f t="shared" si="49"/>
        <v xml:space="preserve"> </v>
      </c>
      <c r="M162" s="2" t="str">
        <f>IF(U162=2,K162,IF(W162=2,K162-SUM(M$8:M161),IF(X162=2,K162-SUM(M$8:M161),IF(X161=2,1-SUM(M$8:M161)," "))))</f>
        <v xml:space="preserve"> </v>
      </c>
      <c r="N162" s="1" t="str">
        <f t="shared" si="50"/>
        <v xml:space="preserve"> </v>
      </c>
      <c r="P162" s="3" t="str">
        <f>IF(O162="Plus",$K162,IF(O162="Basis",$K162-SUM(P$8:P161),IF(O162="Breedte",$K162-SUM(P$8:P161),IF(O161="Breedte",1-SUM(P$8:P161)," "))))</f>
        <v xml:space="preserve"> </v>
      </c>
      <c r="Q162" s="57" t="str">
        <f t="shared" si="66"/>
        <v/>
      </c>
      <c r="R162" s="93">
        <f t="shared" si="65"/>
        <v>0</v>
      </c>
      <c r="S162" s="12">
        <f t="shared" si="51"/>
        <v>-64</v>
      </c>
      <c r="T162" s="18">
        <f t="shared" si="52"/>
        <v>0</v>
      </c>
      <c r="U162" s="12">
        <f>IF(C$4=0,0,IF(SUM(U$7:U161)=2,0,IF(Y162=U$6,IF(Y162=Y163,IF((Y161-Y162)&lt;=(Y164-Y163),2,0),IF(Y162=Y161,IF((Y160-Y161)&gt;(Y163-Y162),2,0),2)),0)))</f>
        <v>0</v>
      </c>
      <c r="V162" s="12">
        <f>IF(C$4=0,0,IF(SUM(V$7:V161)=1,0,IF(Z162=V$6,IF(Z162=Z163,IF((Z161-Z162)&lt;=(Z164-Z163),1,0),IF(Z162=Z161,IF((Z160-Z161)&gt;(Z163-Z162),1,0),1)),0)))</f>
        <v>0</v>
      </c>
      <c r="W162" s="12">
        <f>IF(C$4=0,0,IF(SUM(W$7:W161)=2,0,IF(AA162=W$6,IF(AA162=AA163,IF((AA161-AA162)&lt;=(AA164-AA163),2,0),IF(AA162=AA161,IF((AA160-AA161)&gt;(AA163-AA162),2,0),2)),0)))</f>
        <v>0</v>
      </c>
      <c r="X162" s="12">
        <f>IF(C$4=0,0,IF(SUM(X$7:X161)=2,0,IF(AB162=X$6,IF(AB162=AB163,IF((AB161-AB162)&lt;=(AB164-AB163),2,0),IF(AB162=AB161,IF((AB160-AB161)&gt;(AB163-AB162),2,0),2)),0)))</f>
        <v>0</v>
      </c>
      <c r="Y162" s="12">
        <f t="shared" si="53"/>
        <v>1</v>
      </c>
      <c r="Z162" s="12">
        <f t="shared" si="54"/>
        <v>1</v>
      </c>
      <c r="AA162" s="12">
        <f t="shared" si="55"/>
        <v>1</v>
      </c>
      <c r="AB162" s="12">
        <f t="shared" si="56"/>
        <v>1</v>
      </c>
      <c r="AD162" s="12">
        <f t="shared" si="57"/>
        <v>-64</v>
      </c>
      <c r="AE162" s="18">
        <f t="shared" si="58"/>
        <v>0</v>
      </c>
      <c r="AF162" s="12">
        <f>IF(S$4=0,0,IF(SUM(AF$7:AF161)=2,0,IF(AJ162=AF$6,IF(AJ162=AJ163,IF((AJ161-AJ162)&lt;=(AJ164-AJ163),2,0),IF(AJ162=AJ161,IF((AJ160-AJ161)&gt;(AJ163-AJ162),2,0),2)),0)))</f>
        <v>0</v>
      </c>
      <c r="AG162" s="12">
        <f>IF(C$4=0,0,IF(SUM(AG$7:AG161)=1,0,IF(AK162=AG$6,IF(AK162=AK163,IF((AK161-AK162)&lt;=(AK164-AK163),1,0),IF(AK162=AK161,IF((AK160-AK161)&gt;(AK163-AK162),1,0),1)),0)))</f>
        <v>0</v>
      </c>
      <c r="AH162" s="12">
        <f>IF(C$4=0,0,IF(SUM(AH$7:AH161)=2,0,IF(AL162=AH$6,IF(AL162=AL163,IF((AL161-AL162)&lt;=(AL164-AL163),2,0),IF(AL162=AL161,IF((AL160-AL161)&gt;(AL163-AL162),2,0),2)),0)))</f>
        <v>0</v>
      </c>
      <c r="AI162" s="12">
        <f>IF(S$4=0,0,IF(SUM(AI$7:AI161)=2,0,IF(AM162=AI$6,IF(AM162=AM163,IF((AM161-AM162)&lt;=(AM164-AM163),2,0),IF(AM162=AM161,IF((AM160-AM161)&gt;(AM163-AM162),2,0),2)),0)))</f>
        <v>0</v>
      </c>
      <c r="AJ162" s="12">
        <f t="shared" si="59"/>
        <v>1</v>
      </c>
      <c r="AK162" s="12">
        <f t="shared" si="60"/>
        <v>1</v>
      </c>
      <c r="AL162" s="12">
        <f t="shared" si="61"/>
        <v>1</v>
      </c>
      <c r="AM162" s="12">
        <f t="shared" si="62"/>
        <v>1</v>
      </c>
    </row>
    <row r="163" spans="1:39" ht="12" customHeight="1" x14ac:dyDescent="0.15">
      <c r="A163" s="5">
        <f t="shared" si="47"/>
        <v>0</v>
      </c>
      <c r="B163" s="5">
        <f t="shared" si="48"/>
        <v>0</v>
      </c>
      <c r="C163" s="14">
        <f t="shared" si="63"/>
        <v>-65</v>
      </c>
      <c r="F163" s="120"/>
      <c r="G163" s="65" t="str">
        <f t="shared" si="68"/>
        <v/>
      </c>
      <c r="H163" s="4" t="str">
        <f>IF(G163="I",$K163,IF(G163="II",$K163-SUM(H$8:H162),IF(G163="III",$K163-SUM(H$8:H162),IF(G163="IV",$K163-SUM(H$8:H162),IF(G163="V",1-SUM(H$8:H162)," ")))))</f>
        <v xml:space="preserve"> </v>
      </c>
      <c r="I163" s="66" t="str">
        <f t="shared" si="46"/>
        <v/>
      </c>
      <c r="J163" s="43" t="str">
        <f>IF(I163="A",$K163,IF(I163="B",$K163-SUM(J$8:J162),IF(I163="C",$K163-SUM(J$8:J162),IF(I163="D",$K163-SUM(J$8:J162),IF(I163="E",1-SUM(J$8:J162)," ")))))</f>
        <v xml:space="preserve"> </v>
      </c>
      <c r="K163" s="1">
        <f>IF(C$4=0,0,(SUM(D$8:D163)/C$4))</f>
        <v>0</v>
      </c>
      <c r="L163" s="9" t="str">
        <f t="shared" si="49"/>
        <v xml:space="preserve"> </v>
      </c>
      <c r="M163" s="2" t="str">
        <f>IF(U163=2,K163,IF(W163=2,K163-SUM(M$8:M162),IF(X163=2,K163-SUM(M$8:M162),IF(X162=2,1-SUM(M$8:M162)," "))))</f>
        <v xml:space="preserve"> </v>
      </c>
      <c r="N163" s="1" t="str">
        <f t="shared" si="50"/>
        <v xml:space="preserve"> </v>
      </c>
      <c r="P163" s="3" t="str">
        <f>IF(O163="Plus",$K163,IF(O163="Basis",$K163-SUM(P$8:P162),IF(O163="Breedte",$K163-SUM(P$8:P162),IF(O162="Breedte",1-SUM(P$8:P162)," "))))</f>
        <v xml:space="preserve"> </v>
      </c>
      <c r="Q163" s="57" t="str">
        <f t="shared" si="66"/>
        <v/>
      </c>
      <c r="R163" s="93">
        <f t="shared" si="65"/>
        <v>0</v>
      </c>
      <c r="S163" s="12">
        <f t="shared" si="51"/>
        <v>-65</v>
      </c>
      <c r="T163" s="18">
        <f t="shared" si="52"/>
        <v>0</v>
      </c>
      <c r="U163" s="12">
        <f>IF(C$4=0,0,IF(SUM(U$7:U162)=2,0,IF(Y163=U$6,IF(Y163=Y164,IF((Y162-Y163)&lt;=(Y165-Y164),2,0),IF(Y163=Y162,IF((Y161-Y162)&gt;(Y164-Y163),2,0),2)),0)))</f>
        <v>0</v>
      </c>
      <c r="V163" s="12">
        <f>IF(C$4=0,0,IF(SUM(V$7:V162)=1,0,IF(Z163=V$6,IF(Z163=Z164,IF((Z162-Z163)&lt;=(Z165-Z164),1,0),IF(Z163=Z162,IF((Z161-Z162)&gt;(Z164-Z163),1,0),1)),0)))</f>
        <v>0</v>
      </c>
      <c r="W163" s="12">
        <f>IF(C$4=0,0,IF(SUM(W$7:W162)=2,0,IF(AA163=W$6,IF(AA163=AA164,IF((AA162-AA163)&lt;=(AA165-AA164),2,0),IF(AA163=AA162,IF((AA161-AA162)&gt;(AA164-AA163),2,0),2)),0)))</f>
        <v>0</v>
      </c>
      <c r="X163" s="12">
        <f>IF(C$4=0,0,IF(SUM(X$7:X162)=2,0,IF(AB163=X$6,IF(AB163=AB164,IF((AB162-AB163)&lt;=(AB165-AB164),2,0),IF(AB163=AB162,IF((AB161-AB162)&gt;(AB164-AB163),2,0),2)),0)))</f>
        <v>0</v>
      </c>
      <c r="Y163" s="12">
        <f t="shared" si="53"/>
        <v>1</v>
      </c>
      <c r="Z163" s="12">
        <f t="shared" si="54"/>
        <v>1</v>
      </c>
      <c r="AA163" s="12">
        <f t="shared" si="55"/>
        <v>1</v>
      </c>
      <c r="AB163" s="12">
        <f t="shared" si="56"/>
        <v>1</v>
      </c>
      <c r="AD163" s="12">
        <f t="shared" si="57"/>
        <v>-65</v>
      </c>
      <c r="AE163" s="18">
        <f t="shared" si="58"/>
        <v>0</v>
      </c>
      <c r="AF163" s="12">
        <f>IF(S$4=0,0,IF(SUM(AF$7:AF162)=2,0,IF(AJ163=AF$6,IF(AJ163=AJ164,IF((AJ162-AJ163)&lt;=(AJ165-AJ164),2,0),IF(AJ163=AJ162,IF((AJ161-AJ162)&gt;(AJ164-AJ163),2,0),2)),0)))</f>
        <v>0</v>
      </c>
      <c r="AG163" s="12">
        <f>IF(C$4=0,0,IF(SUM(AG$7:AG162)=1,0,IF(AK163=AG$6,IF(AK163=AK164,IF((AK162-AK163)&lt;=(AK165-AK164),1,0),IF(AK163=AK162,IF((AK161-AK162)&gt;(AK164-AK163),1,0),1)),0)))</f>
        <v>0</v>
      </c>
      <c r="AH163" s="12">
        <f>IF(C$4=0,0,IF(SUM(AH$7:AH162)=2,0,IF(AL163=AH$6,IF(AL163=AL164,IF((AL162-AL163)&lt;=(AL165-AL164),2,0),IF(AL163=AL162,IF((AL161-AL162)&gt;(AL164-AL163),2,0),2)),0)))</f>
        <v>0</v>
      </c>
      <c r="AI163" s="12">
        <f>IF(S$4=0,0,IF(SUM(AI$7:AI162)=2,0,IF(AM163=AI$6,IF(AM163=AM164,IF((AM162-AM163)&lt;=(AM165-AM164),2,0),IF(AM163=AM162,IF((AM161-AM162)&gt;(AM164-AM163),2,0),2)),0)))</f>
        <v>0</v>
      </c>
      <c r="AJ163" s="12">
        <f t="shared" si="59"/>
        <v>1</v>
      </c>
      <c r="AK163" s="12">
        <f t="shared" si="60"/>
        <v>1</v>
      </c>
      <c r="AL163" s="12">
        <f t="shared" si="61"/>
        <v>1</v>
      </c>
      <c r="AM163" s="12">
        <f t="shared" si="62"/>
        <v>1</v>
      </c>
    </row>
    <row r="164" spans="1:39" ht="12" customHeight="1" x14ac:dyDescent="0.15">
      <c r="A164" s="5">
        <f t="shared" si="47"/>
        <v>0</v>
      </c>
      <c r="B164" s="5">
        <f t="shared" si="48"/>
        <v>0</v>
      </c>
      <c r="C164" s="14">
        <f t="shared" si="63"/>
        <v>-66</v>
      </c>
      <c r="F164" s="120"/>
      <c r="G164" s="65" t="str">
        <f t="shared" si="68"/>
        <v/>
      </c>
      <c r="H164" s="4" t="str">
        <f>IF(G164="I",$K164,IF(G164="II",$K164-SUM(H$8:H163),IF(G164="III",$K164-SUM(H$8:H163),IF(G164="IV",$K164-SUM(H$8:H163),IF(G164="V",1-SUM(H$8:H163)," ")))))</f>
        <v xml:space="preserve"> </v>
      </c>
      <c r="I164" s="66" t="str">
        <f t="shared" si="46"/>
        <v/>
      </c>
      <c r="J164" s="43" t="str">
        <f>IF(I164="A",$K164,IF(I164="B",$K164-SUM(J$8:J163),IF(I164="C",$K164-SUM(J$8:J163),IF(I164="D",$K164-SUM(J$8:J163),IF(I164="E",1-SUM(J$8:J163)," ")))))</f>
        <v xml:space="preserve"> </v>
      </c>
      <c r="K164" s="1">
        <f>IF(C$4=0,0,(SUM(D$8:D164)/C$4))</f>
        <v>0</v>
      </c>
      <c r="L164" s="9" t="str">
        <f t="shared" si="49"/>
        <v xml:space="preserve"> </v>
      </c>
      <c r="M164" s="2" t="str">
        <f>IF(U164=2,K164,IF(W164=2,K164-SUM(M$8:M163),IF(X164=2,K164-SUM(M$8:M163),IF(X163=2,1-SUM(M$8:M163)," "))))</f>
        <v xml:space="preserve"> </v>
      </c>
      <c r="N164" s="1" t="str">
        <f t="shared" si="50"/>
        <v xml:space="preserve"> </v>
      </c>
      <c r="P164" s="3" t="str">
        <f>IF(O164="Plus",$K164,IF(O164="Basis",$K164-SUM(P$8:P163),IF(O164="Breedte",$K164-SUM(P$8:P163),IF(O163="Breedte",1-SUM(P$8:P163)," "))))</f>
        <v xml:space="preserve"> </v>
      </c>
      <c r="Q164" s="57" t="str">
        <f t="shared" si="66"/>
        <v/>
      </c>
      <c r="R164" s="93">
        <f t="shared" si="65"/>
        <v>0</v>
      </c>
      <c r="S164" s="12">
        <f t="shared" si="51"/>
        <v>-66</v>
      </c>
      <c r="T164" s="18">
        <f t="shared" si="52"/>
        <v>0</v>
      </c>
      <c r="U164" s="12">
        <f>IF(C$4=0,0,IF(SUM(U$7:U163)=2,0,IF(Y164=U$6,IF(Y164=Y165,IF((Y163-Y164)&lt;=(Y166-Y165),2,0),IF(Y164=Y163,IF((Y162-Y163)&gt;(Y165-Y164),2,0),2)),0)))</f>
        <v>0</v>
      </c>
      <c r="V164" s="12">
        <f>IF(C$4=0,0,IF(SUM(V$7:V163)=1,0,IF(Z164=V$6,IF(Z164=Z165,IF((Z163-Z164)&lt;=(Z166-Z165),1,0),IF(Z164=Z163,IF((Z162-Z163)&gt;(Z165-Z164),1,0),1)),0)))</f>
        <v>0</v>
      </c>
      <c r="W164" s="12">
        <f>IF(C$4=0,0,IF(SUM(W$7:W163)=2,0,IF(AA164=W$6,IF(AA164=AA165,IF((AA163-AA164)&lt;=(AA166-AA165),2,0),IF(AA164=AA163,IF((AA162-AA163)&gt;(AA165-AA164),2,0),2)),0)))</f>
        <v>0</v>
      </c>
      <c r="X164" s="12">
        <f>IF(C$4=0,0,IF(SUM(X$7:X163)=2,0,IF(AB164=X$6,IF(AB164=AB165,IF((AB163-AB164)&lt;=(AB166-AB165),2,0),IF(AB164=AB163,IF((AB162-AB163)&gt;(AB165-AB164),2,0),2)),0)))</f>
        <v>0</v>
      </c>
      <c r="Y164" s="12">
        <f t="shared" si="53"/>
        <v>1</v>
      </c>
      <c r="Z164" s="12">
        <f t="shared" si="54"/>
        <v>1</v>
      </c>
      <c r="AA164" s="12">
        <f t="shared" si="55"/>
        <v>1</v>
      </c>
      <c r="AB164" s="12">
        <f t="shared" si="56"/>
        <v>1</v>
      </c>
      <c r="AD164" s="12">
        <f t="shared" si="57"/>
        <v>-66</v>
      </c>
      <c r="AE164" s="18">
        <f t="shared" si="58"/>
        <v>0</v>
      </c>
      <c r="AF164" s="12">
        <f>IF(S$4=0,0,IF(SUM(AF$7:AF163)=2,0,IF(AJ164=AF$6,IF(AJ164=AJ165,IF((AJ163-AJ164)&lt;=(AJ166-AJ165),2,0),IF(AJ164=AJ163,IF((AJ162-AJ163)&gt;(AJ165-AJ164),2,0),2)),0)))</f>
        <v>0</v>
      </c>
      <c r="AG164" s="12">
        <f>IF(C$4=0,0,IF(SUM(AG$7:AG163)=1,0,IF(AK164=AG$6,IF(AK164=AK165,IF((AK163-AK164)&lt;=(AK166-AK165),1,0),IF(AK164=AK163,IF((AK162-AK163)&gt;(AK165-AK164),1,0),1)),0)))</f>
        <v>0</v>
      </c>
      <c r="AH164" s="12">
        <f>IF(C$4=0,0,IF(SUM(AH$7:AH163)=2,0,IF(AL164=AH$6,IF(AL164=AL165,IF((AL163-AL164)&lt;=(AL166-AL165),2,0),IF(AL164=AL163,IF((AL162-AL163)&gt;(AL165-AL164),2,0),2)),0)))</f>
        <v>0</v>
      </c>
      <c r="AI164" s="12">
        <f>IF(S$4=0,0,IF(SUM(AI$7:AI163)=2,0,IF(AM164=AI$6,IF(AM164=AM165,IF((AM163-AM164)&lt;=(AM166-AM165),2,0),IF(AM164=AM163,IF((AM162-AM163)&gt;(AM165-AM164),2,0),2)),0)))</f>
        <v>0</v>
      </c>
      <c r="AJ164" s="12">
        <f t="shared" si="59"/>
        <v>1</v>
      </c>
      <c r="AK164" s="12">
        <f t="shared" si="60"/>
        <v>1</v>
      </c>
      <c r="AL164" s="12">
        <f t="shared" si="61"/>
        <v>1</v>
      </c>
      <c r="AM164" s="12">
        <f t="shared" si="62"/>
        <v>1</v>
      </c>
    </row>
    <row r="165" spans="1:39" ht="12" customHeight="1" x14ac:dyDescent="0.15">
      <c r="A165" s="5">
        <f t="shared" si="47"/>
        <v>0</v>
      </c>
      <c r="B165" s="5">
        <f t="shared" si="48"/>
        <v>0</v>
      </c>
      <c r="C165" s="14">
        <f t="shared" si="63"/>
        <v>-67</v>
      </c>
      <c r="F165" s="120"/>
      <c r="G165" s="65" t="str">
        <f t="shared" si="68"/>
        <v/>
      </c>
      <c r="H165" s="4" t="str">
        <f>IF(G165="I",$K165,IF(G165="II",$K165-SUM(H$8:H164),IF(G165="III",$K165-SUM(H$8:H164),IF(G165="IV",$K165-SUM(H$8:H164),IF(G165="V",1-SUM(H$8:H164)," ")))))</f>
        <v xml:space="preserve"> </v>
      </c>
      <c r="I165" s="66" t="str">
        <f t="shared" si="46"/>
        <v/>
      </c>
      <c r="J165" s="43" t="str">
        <f>IF(I165="A",$K165,IF(I165="B",$K165-SUM(J$8:J164),IF(I165="C",$K165-SUM(J$8:J164),IF(I165="D",$K165-SUM(J$8:J164),IF(I165="E",1-SUM(J$8:J164)," ")))))</f>
        <v xml:space="preserve"> </v>
      </c>
      <c r="K165" s="1">
        <f>IF(C$4=0,0,(SUM(D$8:D165)/C$4))</f>
        <v>0</v>
      </c>
      <c r="L165" s="9" t="str">
        <f t="shared" si="49"/>
        <v xml:space="preserve"> </v>
      </c>
      <c r="M165" s="2" t="str">
        <f>IF(U165=2,K165,IF(W165=2,K165-SUM(M$8:M164),IF(X165=2,K165-SUM(M$8:M164),IF(X164=2,1-SUM(M$8:M164)," "))))</f>
        <v xml:space="preserve"> </v>
      </c>
      <c r="N165" s="1" t="str">
        <f t="shared" si="50"/>
        <v xml:space="preserve"> </v>
      </c>
      <c r="P165" s="3" t="str">
        <f>IF(O165="Plus",$K165,IF(O165="Basis",$K165-SUM(P$8:P164),IF(O165="Breedte",$K165-SUM(P$8:P164),IF(O164="Breedte",1-SUM(P$8:P164)," "))))</f>
        <v xml:space="preserve"> </v>
      </c>
      <c r="Q165" s="57" t="str">
        <f t="shared" si="66"/>
        <v/>
      </c>
      <c r="R165" s="93">
        <f t="shared" si="65"/>
        <v>0</v>
      </c>
      <c r="S165" s="12">
        <f t="shared" si="51"/>
        <v>-67</v>
      </c>
      <c r="T165" s="18">
        <f t="shared" si="52"/>
        <v>0</v>
      </c>
      <c r="U165" s="12">
        <f>IF(C$4=0,0,IF(SUM(U$7:U164)=2,0,IF(Y165=U$6,IF(Y165=Y166,IF((Y164-Y165)&lt;=(Y167-Y166),2,0),IF(Y165=Y164,IF((Y163-Y164)&gt;(Y166-Y165),2,0),2)),0)))</f>
        <v>0</v>
      </c>
      <c r="V165" s="12">
        <f>IF(C$4=0,0,IF(SUM(V$7:V164)=1,0,IF(Z165=V$6,IF(Z165=Z166,IF((Z164-Z165)&lt;=(Z167-Z166),1,0),IF(Z165=Z164,IF((Z163-Z164)&gt;(Z166-Z165),1,0),1)),0)))</f>
        <v>0</v>
      </c>
      <c r="W165" s="12">
        <f>IF(C$4=0,0,IF(SUM(W$7:W164)=2,0,IF(AA165=W$6,IF(AA165=AA166,IF((AA164-AA165)&lt;=(AA167-AA166),2,0),IF(AA165=AA164,IF((AA163-AA164)&gt;(AA166-AA165),2,0),2)),0)))</f>
        <v>0</v>
      </c>
      <c r="X165" s="12">
        <f>IF(C$4=0,0,IF(SUM(X$7:X164)=2,0,IF(AB165=X$6,IF(AB165=AB166,IF((AB164-AB165)&lt;=(AB167-AB166),2,0),IF(AB165=AB164,IF((AB163-AB164)&gt;(AB166-AB165),2,0),2)),0)))</f>
        <v>0</v>
      </c>
      <c r="Y165" s="12">
        <f t="shared" si="53"/>
        <v>1</v>
      </c>
      <c r="Z165" s="12">
        <f t="shared" si="54"/>
        <v>1</v>
      </c>
      <c r="AA165" s="12">
        <f t="shared" si="55"/>
        <v>1</v>
      </c>
      <c r="AB165" s="12">
        <f t="shared" si="56"/>
        <v>1</v>
      </c>
      <c r="AD165" s="12">
        <f t="shared" si="57"/>
        <v>-67</v>
      </c>
      <c r="AE165" s="18">
        <f t="shared" si="58"/>
        <v>0</v>
      </c>
      <c r="AF165" s="12">
        <f>IF(S$4=0,0,IF(SUM(AF$7:AF164)=2,0,IF(AJ165=AF$6,IF(AJ165=AJ166,IF((AJ164-AJ165)&lt;=(AJ167-AJ166),2,0),IF(AJ165=AJ164,IF((AJ163-AJ164)&gt;(AJ166-AJ165),2,0),2)),0)))</f>
        <v>0</v>
      </c>
      <c r="AG165" s="12">
        <f>IF(C$4=0,0,IF(SUM(AG$7:AG164)=1,0,IF(AK165=AG$6,IF(AK165=AK166,IF((AK164-AK165)&lt;=(AK167-AK166),1,0),IF(AK165=AK164,IF((AK163-AK164)&gt;(AK166-AK165),1,0),1)),0)))</f>
        <v>0</v>
      </c>
      <c r="AH165" s="12">
        <f>IF(C$4=0,0,IF(SUM(AH$7:AH164)=2,0,IF(AL165=AH$6,IF(AL165=AL166,IF((AL164-AL165)&lt;=(AL167-AL166),2,0),IF(AL165=AL164,IF((AL163-AL164)&gt;(AL166-AL165),2,0),2)),0)))</f>
        <v>0</v>
      </c>
      <c r="AI165" s="12">
        <f>IF(S$4=0,0,IF(SUM(AI$7:AI164)=2,0,IF(AM165=AI$6,IF(AM165=AM166,IF((AM164-AM165)&lt;=(AM167-AM166),2,0),IF(AM165=AM164,IF((AM163-AM164)&gt;(AM166-AM165),2,0),2)),0)))</f>
        <v>0</v>
      </c>
      <c r="AJ165" s="12">
        <f t="shared" si="59"/>
        <v>1</v>
      </c>
      <c r="AK165" s="12">
        <f t="shared" si="60"/>
        <v>1</v>
      </c>
      <c r="AL165" s="12">
        <f t="shared" si="61"/>
        <v>1</v>
      </c>
      <c r="AM165" s="12">
        <f t="shared" si="62"/>
        <v>1</v>
      </c>
    </row>
    <row r="166" spans="1:39" ht="12" customHeight="1" x14ac:dyDescent="0.15">
      <c r="A166" s="5">
        <f t="shared" si="47"/>
        <v>0</v>
      </c>
      <c r="B166" s="5">
        <f t="shared" si="48"/>
        <v>0</v>
      </c>
      <c r="C166" s="14">
        <f t="shared" si="63"/>
        <v>-68</v>
      </c>
      <c r="F166" s="120"/>
      <c r="G166" s="65" t="str">
        <f t="shared" si="68"/>
        <v/>
      </c>
      <c r="H166" s="4" t="str">
        <f>IF(G166="I",$K166,IF(G166="II",$K166-SUM(H$8:H165),IF(G166="III",$K166-SUM(H$8:H165),IF(G166="IV",$K166-SUM(H$8:H165),IF(G166="V",1-SUM(H$8:H165)," ")))))</f>
        <v xml:space="preserve"> </v>
      </c>
      <c r="I166" s="66" t="str">
        <f t="shared" si="46"/>
        <v/>
      </c>
      <c r="J166" s="43" t="str">
        <f>IF(I166="A",$K166,IF(I166="B",$K166-SUM(J$8:J165),IF(I166="C",$K166-SUM(J$8:J165),IF(I166="D",$K166-SUM(J$8:J165),IF(I166="E",1-SUM(J$8:J165)," ")))))</f>
        <v xml:space="preserve"> </v>
      </c>
      <c r="K166" s="1">
        <f>IF(C$4=0,0,(SUM(D$8:D166)/C$4))</f>
        <v>0</v>
      </c>
      <c r="L166" s="9" t="str">
        <f t="shared" si="49"/>
        <v xml:space="preserve"> </v>
      </c>
      <c r="M166" s="2" t="str">
        <f>IF(U166=2,K166,IF(W166=2,K166-SUM(M$8:M165),IF(X166=2,K166-SUM(M$8:M165),IF(X165=2,1-SUM(M$8:M165)," "))))</f>
        <v xml:space="preserve"> </v>
      </c>
      <c r="N166" s="1" t="str">
        <f t="shared" si="50"/>
        <v xml:space="preserve"> </v>
      </c>
      <c r="P166" s="3" t="str">
        <f>IF(O166="Plus",$K166,IF(O166="Basis",$K166-SUM(P$8:P165),IF(O166="Breedte",$K166-SUM(P$8:P165),IF(O165="Breedte",1-SUM(P$8:P165)," "))))</f>
        <v xml:space="preserve"> </v>
      </c>
      <c r="Q166" s="57" t="str">
        <f t="shared" si="66"/>
        <v/>
      </c>
      <c r="R166" s="93">
        <f t="shared" si="65"/>
        <v>0</v>
      </c>
      <c r="S166" s="12">
        <f t="shared" si="51"/>
        <v>-68</v>
      </c>
      <c r="T166" s="18">
        <f t="shared" si="52"/>
        <v>0</v>
      </c>
      <c r="U166" s="12">
        <f>IF(C$4=0,0,IF(SUM(U$7:U165)=2,0,IF(Y166=U$6,IF(Y166=Y167,IF((Y165-Y166)&lt;=(Y168-Y167),2,0),IF(Y166=Y165,IF((Y164-Y165)&gt;(Y167-Y166),2,0),2)),0)))</f>
        <v>0</v>
      </c>
      <c r="V166" s="12">
        <f>IF(C$4=0,0,IF(SUM(V$7:V165)=1,0,IF(Z166=V$6,IF(Z166=Z167,IF((Z165-Z166)&lt;=(Z168-Z167),1,0),IF(Z166=Z165,IF((Z164-Z165)&gt;(Z167-Z166),1,0),1)),0)))</f>
        <v>0</v>
      </c>
      <c r="W166" s="12">
        <f>IF(C$4=0,0,IF(SUM(W$7:W165)=2,0,IF(AA166=W$6,IF(AA166=AA167,IF((AA165-AA166)&lt;=(AA168-AA167),2,0),IF(AA166=AA165,IF((AA164-AA165)&gt;(AA167-AA166),2,0),2)),0)))</f>
        <v>0</v>
      </c>
      <c r="X166" s="12">
        <f>IF(C$4=0,0,IF(SUM(X$7:X165)=2,0,IF(AB166=X$6,IF(AB166=AB167,IF((AB165-AB166)&lt;=(AB168-AB167),2,0),IF(AB166=AB165,IF((AB164-AB165)&gt;(AB167-AB166),2,0),2)),0)))</f>
        <v>0</v>
      </c>
      <c r="Y166" s="12">
        <f t="shared" si="53"/>
        <v>1</v>
      </c>
      <c r="Z166" s="12">
        <f t="shared" si="54"/>
        <v>1</v>
      </c>
      <c r="AA166" s="12">
        <f t="shared" si="55"/>
        <v>1</v>
      </c>
      <c r="AB166" s="12">
        <f t="shared" si="56"/>
        <v>1</v>
      </c>
      <c r="AD166" s="12">
        <f t="shared" si="57"/>
        <v>-68</v>
      </c>
      <c r="AE166" s="18">
        <f t="shared" si="58"/>
        <v>0</v>
      </c>
      <c r="AF166" s="12">
        <f>IF(S$4=0,0,IF(SUM(AF$7:AF165)=2,0,IF(AJ166=AF$6,IF(AJ166=AJ167,IF((AJ165-AJ166)&lt;=(AJ168-AJ167),2,0),IF(AJ166=AJ165,IF((AJ164-AJ165)&gt;(AJ167-AJ166),2,0),2)),0)))</f>
        <v>0</v>
      </c>
      <c r="AG166" s="12">
        <f>IF(C$4=0,0,IF(SUM(AG$7:AG165)=1,0,IF(AK166=AG$6,IF(AK166=AK167,IF((AK165-AK166)&lt;=(AK168-AK167),1,0),IF(AK166=AK165,IF((AK164-AK165)&gt;(AK167-AK166),1,0),1)),0)))</f>
        <v>0</v>
      </c>
      <c r="AH166" s="12">
        <f>IF(C$4=0,0,IF(SUM(AH$7:AH165)=2,0,IF(AL166=AH$6,IF(AL166=AL167,IF((AL165-AL166)&lt;=(AL168-AL167),2,0),IF(AL166=AL165,IF((AL164-AL165)&gt;(AL167-AL166),2,0),2)),0)))</f>
        <v>0</v>
      </c>
      <c r="AI166" s="12">
        <f>IF(S$4=0,0,IF(SUM(AI$7:AI165)=2,0,IF(AM166=AI$6,IF(AM166=AM167,IF((AM165-AM166)&lt;=(AM168-AM167),2,0),IF(AM166=AM165,IF((AM164-AM165)&gt;(AM167-AM166),2,0),2)),0)))</f>
        <v>0</v>
      </c>
      <c r="AJ166" s="12">
        <f t="shared" si="59"/>
        <v>1</v>
      </c>
      <c r="AK166" s="12">
        <f t="shared" si="60"/>
        <v>1</v>
      </c>
      <c r="AL166" s="12">
        <f t="shared" si="61"/>
        <v>1</v>
      </c>
      <c r="AM166" s="12">
        <f t="shared" si="62"/>
        <v>1</v>
      </c>
    </row>
    <row r="167" spans="1:39" ht="12" customHeight="1" x14ac:dyDescent="0.15">
      <c r="A167" s="5">
        <f t="shared" si="47"/>
        <v>0</v>
      </c>
      <c r="B167" s="5">
        <f t="shared" si="48"/>
        <v>0</v>
      </c>
      <c r="C167" s="14">
        <f t="shared" si="63"/>
        <v>-69</v>
      </c>
      <c r="F167" s="120"/>
      <c r="G167" s="65" t="str">
        <f t="shared" si="68"/>
        <v/>
      </c>
      <c r="H167" s="4" t="str">
        <f>IF(G167="I",$K167,IF(G167="II",$K167-SUM(H$8:H166),IF(G167="III",$K167-SUM(H$8:H166),IF(G167="IV",$K167-SUM(H$8:H166),IF(G167="V",1-SUM(H$8:H166)," ")))))</f>
        <v xml:space="preserve"> </v>
      </c>
      <c r="I167" s="66" t="str">
        <f t="shared" si="46"/>
        <v/>
      </c>
      <c r="J167" s="43" t="str">
        <f>IF(I167="A",$K167,IF(I167="B",$K167-SUM(J$8:J166),IF(I167="C",$K167-SUM(J$8:J166),IF(I167="D",$K167-SUM(J$8:J166),IF(I167="E",1-SUM(J$8:J166)," ")))))</f>
        <v xml:space="preserve"> </v>
      </c>
      <c r="K167" s="1">
        <f>IF(C$4=0,0,(SUM(D$8:D167)/C$4))</f>
        <v>0</v>
      </c>
      <c r="L167" s="9" t="str">
        <f t="shared" si="49"/>
        <v xml:space="preserve"> </v>
      </c>
      <c r="M167" s="2" t="str">
        <f>IF(U167=2,K167,IF(W167=2,K167-SUM(M$8:M166),IF(X167=2,K167-SUM(M$8:M166),IF(X166=2,1-SUM(M$8:M166)," "))))</f>
        <v xml:space="preserve"> </v>
      </c>
      <c r="N167" s="1" t="str">
        <f t="shared" si="50"/>
        <v xml:space="preserve"> </v>
      </c>
      <c r="P167" s="3" t="str">
        <f>IF(O167="Plus",$K167,IF(O167="Basis",$K167-SUM(P$8:P166),IF(O167="Breedte",$K167-SUM(P$8:P166),IF(O166="Breedte",1-SUM(P$8:P166)," "))))</f>
        <v xml:space="preserve"> </v>
      </c>
      <c r="Q167" s="57" t="str">
        <f t="shared" si="66"/>
        <v/>
      </c>
      <c r="R167" s="93">
        <f t="shared" si="65"/>
        <v>0</v>
      </c>
      <c r="S167" s="12">
        <f t="shared" si="51"/>
        <v>-69</v>
      </c>
      <c r="T167" s="18">
        <f t="shared" si="52"/>
        <v>0</v>
      </c>
      <c r="U167" s="12">
        <f>IF(C$4=0,0,IF(SUM(U$7:U166)=2,0,IF(Y167=U$6,IF(Y167=Y168,IF((Y166-Y167)&lt;=(Y169-Y168),2,0),IF(Y167=Y166,IF((Y165-Y166)&gt;(Y168-Y167),2,0),2)),0)))</f>
        <v>0</v>
      </c>
      <c r="V167" s="12">
        <f>IF(C$4=0,0,IF(SUM(V$7:V166)=1,0,IF(Z167=V$6,IF(Z167=Z168,IF((Z166-Z167)&lt;=(Z169-Z168),1,0),IF(Z167=Z166,IF((Z165-Z166)&gt;(Z168-Z167),1,0),1)),0)))</f>
        <v>0</v>
      </c>
      <c r="W167" s="12">
        <f>IF(C$4=0,0,IF(SUM(W$7:W166)=2,0,IF(AA167=W$6,IF(AA167=AA168,IF((AA166-AA167)&lt;=(AA169-AA168),2,0),IF(AA167=AA166,IF((AA165-AA166)&gt;(AA168-AA167),2,0),2)),0)))</f>
        <v>0</v>
      </c>
      <c r="X167" s="12">
        <f>IF(C$4=0,0,IF(SUM(X$7:X166)=2,0,IF(AB167=X$6,IF(AB167=AB168,IF((AB166-AB167)&lt;=(AB169-AB168),2,0),IF(AB167=AB166,IF((AB165-AB166)&gt;(AB168-AB167),2,0),2)),0)))</f>
        <v>0</v>
      </c>
      <c r="Y167" s="12">
        <f t="shared" si="53"/>
        <v>1</v>
      </c>
      <c r="Z167" s="12">
        <f t="shared" si="54"/>
        <v>1</v>
      </c>
      <c r="AA167" s="12">
        <f t="shared" si="55"/>
        <v>1</v>
      </c>
      <c r="AB167" s="12">
        <f t="shared" si="56"/>
        <v>1</v>
      </c>
      <c r="AD167" s="12">
        <f t="shared" si="57"/>
        <v>-69</v>
      </c>
      <c r="AE167" s="18">
        <f t="shared" si="58"/>
        <v>0</v>
      </c>
      <c r="AF167" s="12">
        <f>IF(S$4=0,0,IF(SUM(AF$7:AF166)=2,0,IF(AJ167=AF$6,IF(AJ167=AJ168,IF((AJ166-AJ167)&lt;=(AJ169-AJ168),2,0),IF(AJ167=AJ166,IF((AJ165-AJ166)&gt;(AJ168-AJ167),2,0),2)),0)))</f>
        <v>0</v>
      </c>
      <c r="AG167" s="12">
        <f>IF(C$4=0,0,IF(SUM(AG$7:AG166)=1,0,IF(AK167=AG$6,IF(AK167=AK168,IF((AK166-AK167)&lt;=(AK169-AK168),1,0),IF(AK167=AK166,IF((AK165-AK166)&gt;(AK168-AK167),1,0),1)),0)))</f>
        <v>0</v>
      </c>
      <c r="AH167" s="12">
        <f>IF(C$4=0,0,IF(SUM(AH$7:AH166)=2,0,IF(AL167=AH$6,IF(AL167=AL168,IF((AL166-AL167)&lt;=(AL169-AL168),2,0),IF(AL167=AL166,IF((AL165-AL166)&gt;(AL168-AL167),2,0),2)),0)))</f>
        <v>0</v>
      </c>
      <c r="AI167" s="12">
        <f>IF(S$4=0,0,IF(SUM(AI$7:AI166)=2,0,IF(AM167=AI$6,IF(AM167=AM168,IF((AM166-AM167)&lt;=(AM169-AM168),2,0),IF(AM167=AM166,IF((AM165-AM166)&gt;(AM168-AM167),2,0),2)),0)))</f>
        <v>0</v>
      </c>
      <c r="AJ167" s="12">
        <f t="shared" si="59"/>
        <v>1</v>
      </c>
      <c r="AK167" s="12">
        <f t="shared" si="60"/>
        <v>1</v>
      </c>
      <c r="AL167" s="12">
        <f t="shared" si="61"/>
        <v>1</v>
      </c>
      <c r="AM167" s="12">
        <f t="shared" si="62"/>
        <v>1</v>
      </c>
    </row>
    <row r="168" spans="1:39" ht="12" customHeight="1" x14ac:dyDescent="0.15">
      <c r="A168" s="5">
        <f t="shared" si="47"/>
        <v>0</v>
      </c>
      <c r="B168" s="5">
        <f t="shared" si="48"/>
        <v>0</v>
      </c>
      <c r="C168" s="14">
        <f t="shared" si="63"/>
        <v>-70</v>
      </c>
      <c r="F168" s="120"/>
      <c r="G168" s="65" t="str">
        <f t="shared" si="68"/>
        <v/>
      </c>
      <c r="H168" s="4" t="str">
        <f>IF(G168="I",$K168,IF(G168="II",$K168-SUM(H$8:H167),IF(G168="III",$K168-SUM(H$8:H167),IF(G168="IV",$K168-SUM(H$8:H167),IF(G168="V",1-SUM(H$8:H167)," ")))))</f>
        <v xml:space="preserve"> </v>
      </c>
      <c r="I168" s="66" t="str">
        <f t="shared" si="46"/>
        <v/>
      </c>
      <c r="J168" s="43" t="str">
        <f>IF(I168="A",$K168,IF(I168="B",$K168-SUM(J$8:J167),IF(I168="C",$K168-SUM(J$8:J167),IF(I168="D",$K168-SUM(J$8:J167),IF(I168="E",1-SUM(J$8:J167)," ")))))</f>
        <v xml:space="preserve"> </v>
      </c>
      <c r="K168" s="1">
        <f>IF(C$4=0,0,(SUM(D$8:D168)/C$4))</f>
        <v>0</v>
      </c>
      <c r="L168" s="9" t="str">
        <f t="shared" si="49"/>
        <v xml:space="preserve"> </v>
      </c>
      <c r="M168" s="2" t="str">
        <f>IF(U168=2,K168,IF(W168=2,K168-SUM(M$8:M167),IF(X168=2,K168-SUM(M$8:M167),IF(X167=2,1-SUM(M$8:M167)," "))))</f>
        <v xml:space="preserve"> </v>
      </c>
      <c r="N168" s="1" t="str">
        <f t="shared" si="50"/>
        <v xml:space="preserve"> </v>
      </c>
      <c r="P168" s="3" t="str">
        <f>IF(O168="Plus",$K168,IF(O168="Basis",$K168-SUM(P$8:P167),IF(O168="Breedte",$K168-SUM(P$8:P167),IF(O167="Breedte",1-SUM(P$8:P167)," "))))</f>
        <v xml:space="preserve"> </v>
      </c>
      <c r="Q168" s="57" t="str">
        <f t="shared" si="66"/>
        <v/>
      </c>
      <c r="R168" s="93">
        <f t="shared" si="65"/>
        <v>0</v>
      </c>
      <c r="S168" s="12">
        <f t="shared" si="51"/>
        <v>-70</v>
      </c>
      <c r="T168" s="18">
        <f t="shared" si="52"/>
        <v>0</v>
      </c>
      <c r="U168" s="12">
        <f>IF(C$4=0,0,IF(SUM(U$7:U167)=2,0,IF(Y168=U$6,IF(Y168=Y169,IF((Y167-Y168)&lt;=(Y170-Y169),2,0),IF(Y168=Y167,IF((Y166-Y167)&gt;(Y169-Y168),2,0),2)),0)))</f>
        <v>0</v>
      </c>
      <c r="V168" s="12">
        <f>IF(C$4=0,0,IF(SUM(V$7:V167)=1,0,IF(Z168=V$6,IF(Z168=Z169,IF((Z167-Z168)&lt;=(Z170-Z169),1,0),IF(Z168=Z167,IF((Z166-Z167)&gt;(Z169-Z168),1,0),1)),0)))</f>
        <v>0</v>
      </c>
      <c r="W168" s="12">
        <f>IF(C$4=0,0,IF(SUM(W$7:W167)=2,0,IF(AA168=W$6,IF(AA168=AA169,IF((AA167-AA168)&lt;=(AA170-AA169),2,0),IF(AA168=AA167,IF((AA166-AA167)&gt;(AA169-AA168),2,0),2)),0)))</f>
        <v>0</v>
      </c>
      <c r="X168" s="12">
        <f>IF(C$4=0,0,IF(SUM(X$7:X167)=2,0,IF(AB168=X$6,IF(AB168=AB169,IF((AB167-AB168)&lt;=(AB170-AB169),2,0),IF(AB168=AB167,IF((AB166-AB167)&gt;(AB169-AB168),2,0),2)),0)))</f>
        <v>0</v>
      </c>
      <c r="Y168" s="12">
        <f t="shared" si="53"/>
        <v>1</v>
      </c>
      <c r="Z168" s="12">
        <f t="shared" si="54"/>
        <v>1</v>
      </c>
      <c r="AA168" s="12">
        <f t="shared" si="55"/>
        <v>1</v>
      </c>
      <c r="AB168" s="12">
        <f t="shared" si="56"/>
        <v>1</v>
      </c>
      <c r="AD168" s="12">
        <f t="shared" si="57"/>
        <v>-70</v>
      </c>
      <c r="AE168" s="18">
        <f t="shared" si="58"/>
        <v>0</v>
      </c>
      <c r="AF168" s="12">
        <f>IF(S$4=0,0,IF(SUM(AF$7:AF167)=2,0,IF(AJ168=AF$6,IF(AJ168=AJ169,IF((AJ167-AJ168)&lt;=(AJ170-AJ169),2,0),IF(AJ168=AJ167,IF((AJ166-AJ167)&gt;(AJ169-AJ168),2,0),2)),0)))</f>
        <v>0</v>
      </c>
      <c r="AG168" s="12">
        <f>IF(C$4=0,0,IF(SUM(AG$7:AG167)=1,0,IF(AK168=AG$6,IF(AK168=AK169,IF((AK167-AK168)&lt;=(AK170-AK169),1,0),IF(AK168=AK167,IF((AK166-AK167)&gt;(AK169-AK168),1,0),1)),0)))</f>
        <v>0</v>
      </c>
      <c r="AH168" s="12">
        <f>IF(C$4=0,0,IF(SUM(AH$7:AH167)=2,0,IF(AL168=AH$6,IF(AL168=AL169,IF((AL167-AL168)&lt;=(AL170-AL169),2,0),IF(AL168=AL167,IF((AL166-AL167)&gt;(AL169-AL168),2,0),2)),0)))</f>
        <v>0</v>
      </c>
      <c r="AI168" s="12">
        <f>IF(S$4=0,0,IF(SUM(AI$7:AI167)=2,0,IF(AM168=AI$6,IF(AM168=AM169,IF((AM167-AM168)&lt;=(AM170-AM169),2,0),IF(AM168=AM167,IF((AM166-AM167)&gt;(AM169-AM168),2,0),2)),0)))</f>
        <v>0</v>
      </c>
      <c r="AJ168" s="12">
        <f t="shared" si="59"/>
        <v>1</v>
      </c>
      <c r="AK168" s="12">
        <f t="shared" si="60"/>
        <v>1</v>
      </c>
      <c r="AL168" s="12">
        <f t="shared" si="61"/>
        <v>1</v>
      </c>
      <c r="AM168" s="12">
        <f t="shared" si="62"/>
        <v>1</v>
      </c>
    </row>
    <row r="169" spans="1:39" ht="12" customHeight="1" x14ac:dyDescent="0.15">
      <c r="A169" s="5">
        <f t="shared" si="47"/>
        <v>0</v>
      </c>
      <c r="B169" s="5">
        <f t="shared" si="48"/>
        <v>0</v>
      </c>
      <c r="C169" s="14">
        <f t="shared" si="63"/>
        <v>-71</v>
      </c>
      <c r="F169" s="120"/>
      <c r="G169" s="65" t="str">
        <f t="shared" si="68"/>
        <v/>
      </c>
      <c r="H169" s="4" t="str">
        <f>IF(G169="I",$K169,IF(G169="II",$K169-SUM(H$8:H168),IF(G169="III",$K169-SUM(H$8:H168),IF(G169="IV",$K169-SUM(H$8:H168),IF(G169="V",1-SUM(H$8:H168)," ")))))</f>
        <v xml:space="preserve"> </v>
      </c>
      <c r="I169" s="66" t="str">
        <f t="shared" si="46"/>
        <v/>
      </c>
      <c r="J169" s="43" t="str">
        <f>IF(I169="A",$K169,IF(I169="B",$K169-SUM(J$8:J168),IF(I169="C",$K169-SUM(J$8:J168),IF(I169="D",$K169-SUM(J$8:J168),IF(I169="E",1-SUM(J$8:J168)," ")))))</f>
        <v xml:space="preserve"> </v>
      </c>
      <c r="K169" s="1">
        <f>IF(C$4=0,0,(SUM(D$8:D169)/C$4))</f>
        <v>0</v>
      </c>
      <c r="L169" s="9" t="str">
        <f t="shared" si="49"/>
        <v xml:space="preserve"> </v>
      </c>
      <c r="M169" s="2" t="str">
        <f>IF(U169=2,K169,IF(W169=2,K169-SUM(M$8:M168),IF(X169=2,K169-SUM(M$8:M168),IF(X168=2,1-SUM(M$8:M168)," "))))</f>
        <v xml:space="preserve"> </v>
      </c>
      <c r="N169" s="1" t="str">
        <f t="shared" si="50"/>
        <v xml:space="preserve"> </v>
      </c>
      <c r="P169" s="3" t="str">
        <f>IF(O169="Plus",$K169,IF(O169="Basis",$K169-SUM(P$8:P168),IF(O169="Breedte",$K169-SUM(P$8:P168),IF(O168="Breedte",1-SUM(P$8:P168)," "))))</f>
        <v xml:space="preserve"> </v>
      </c>
      <c r="Q169" s="57" t="str">
        <f t="shared" si="66"/>
        <v/>
      </c>
      <c r="R169" s="93">
        <f t="shared" si="65"/>
        <v>0</v>
      </c>
      <c r="S169" s="12">
        <f t="shared" si="51"/>
        <v>-71</v>
      </c>
      <c r="T169" s="18">
        <f t="shared" si="52"/>
        <v>0</v>
      </c>
      <c r="U169" s="12">
        <f>IF(C$4=0,0,IF(SUM(U$7:U168)=2,0,IF(Y169=U$6,IF(Y169=Y170,IF((Y168-Y169)&lt;=(Y171-Y170),2,0),IF(Y169=Y168,IF((Y167-Y168)&gt;(Y170-Y169),2,0),2)),0)))</f>
        <v>0</v>
      </c>
      <c r="V169" s="12">
        <f>IF(C$4=0,0,IF(SUM(V$7:V168)=1,0,IF(Z169=V$6,IF(Z169=Z170,IF((Z168-Z169)&lt;=(Z171-Z170),1,0),IF(Z169=Z168,IF((Z167-Z168)&gt;(Z170-Z169),1,0),1)),0)))</f>
        <v>0</v>
      </c>
      <c r="W169" s="12">
        <f>IF(C$4=0,0,IF(SUM(W$7:W168)=2,0,IF(AA169=W$6,IF(AA169=AA170,IF((AA168-AA169)&lt;=(AA171-AA170),2,0),IF(AA169=AA168,IF((AA167-AA168)&gt;(AA170-AA169),2,0),2)),0)))</f>
        <v>0</v>
      </c>
      <c r="X169" s="12">
        <f>IF(C$4=0,0,IF(SUM(X$7:X168)=2,0,IF(AB169=X$6,IF(AB169=AB170,IF((AB168-AB169)&lt;=(AB171-AB170),2,0),IF(AB169=AB168,IF((AB167-AB168)&gt;(AB170-AB169),2,0),2)),0)))</f>
        <v>0</v>
      </c>
      <c r="Y169" s="12">
        <f t="shared" si="53"/>
        <v>1</v>
      </c>
      <c r="Z169" s="12">
        <f t="shared" si="54"/>
        <v>1</v>
      </c>
      <c r="AA169" s="12">
        <f t="shared" si="55"/>
        <v>1</v>
      </c>
      <c r="AB169" s="12">
        <f t="shared" si="56"/>
        <v>1</v>
      </c>
      <c r="AD169" s="12">
        <f t="shared" si="57"/>
        <v>-71</v>
      </c>
      <c r="AE169" s="18">
        <f t="shared" si="58"/>
        <v>0</v>
      </c>
      <c r="AF169" s="12">
        <f>IF(S$4=0,0,IF(SUM(AF$7:AF168)=2,0,IF(AJ169=AF$6,IF(AJ169=AJ170,IF((AJ168-AJ169)&lt;=(AJ171-AJ170),2,0),IF(AJ169=AJ168,IF((AJ167-AJ168)&gt;(AJ170-AJ169),2,0),2)),0)))</f>
        <v>0</v>
      </c>
      <c r="AG169" s="12">
        <f>IF(C$4=0,0,IF(SUM(AG$7:AG168)=1,0,IF(AK169=AG$6,IF(AK169=AK170,IF((AK168-AK169)&lt;=(AK171-AK170),1,0),IF(AK169=AK168,IF((AK167-AK168)&gt;(AK170-AK169),1,0),1)),0)))</f>
        <v>0</v>
      </c>
      <c r="AH169" s="12">
        <f>IF(C$4=0,0,IF(SUM(AH$7:AH168)=2,0,IF(AL169=AH$6,IF(AL169=AL170,IF((AL168-AL169)&lt;=(AL171-AL170),2,0),IF(AL169=AL168,IF((AL167-AL168)&gt;(AL170-AL169),2,0),2)),0)))</f>
        <v>0</v>
      </c>
      <c r="AI169" s="12">
        <f>IF(S$4=0,0,IF(SUM(AI$7:AI168)=2,0,IF(AM169=AI$6,IF(AM169=AM170,IF((AM168-AM169)&lt;=(AM171-AM170),2,0),IF(AM169=AM168,IF((AM167-AM168)&gt;(AM170-AM169),2,0),2)),0)))</f>
        <v>0</v>
      </c>
      <c r="AJ169" s="12">
        <f t="shared" si="59"/>
        <v>1</v>
      </c>
      <c r="AK169" s="12">
        <f t="shared" si="60"/>
        <v>1</v>
      </c>
      <c r="AL169" s="12">
        <f t="shared" si="61"/>
        <v>1</v>
      </c>
      <c r="AM169" s="12">
        <f t="shared" si="62"/>
        <v>1</v>
      </c>
    </row>
    <row r="170" spans="1:39" ht="12" customHeight="1" x14ac:dyDescent="0.15">
      <c r="A170" s="5">
        <f t="shared" si="47"/>
        <v>0</v>
      </c>
      <c r="B170" s="5">
        <f t="shared" si="48"/>
        <v>0</v>
      </c>
      <c r="C170" s="14">
        <f t="shared" si="63"/>
        <v>-72</v>
      </c>
      <c r="F170" s="120"/>
      <c r="G170" s="65" t="str">
        <f t="shared" si="68"/>
        <v/>
      </c>
      <c r="H170" s="4" t="str">
        <f>IF(G170="I",$K170,IF(G170="II",$K170-SUM(H$8:H169),IF(G170="III",$K170-SUM(H$8:H169),IF(G170="IV",$K170-SUM(H$8:H169),IF(G170="V",1-SUM(H$8:H169)," ")))))</f>
        <v xml:space="preserve"> </v>
      </c>
      <c r="I170" s="66" t="str">
        <f t="shared" si="46"/>
        <v/>
      </c>
      <c r="J170" s="43" t="str">
        <f>IF(I170="A",$K170,IF(I170="B",$K170-SUM(J$8:J169),IF(I170="C",$K170-SUM(J$8:J169),IF(I170="D",$K170-SUM(J$8:J169),IF(I170="E",1-SUM(J$8:J169)," ")))))</f>
        <v xml:space="preserve"> </v>
      </c>
      <c r="K170" s="1">
        <f>IF(C$4=0,0,(SUM(D$8:D170)/C$4))</f>
        <v>0</v>
      </c>
      <c r="L170" s="9" t="str">
        <f t="shared" si="49"/>
        <v xml:space="preserve"> </v>
      </c>
      <c r="M170" s="2" t="str">
        <f>IF(U170=2,K170,IF(W170=2,K170-SUM(M$8:M169),IF(X170=2,K170-SUM(M$8:M169),IF(X169=2,1-SUM(M$8:M169)," "))))</f>
        <v xml:space="preserve"> </v>
      </c>
      <c r="N170" s="1" t="str">
        <f t="shared" si="50"/>
        <v xml:space="preserve"> </v>
      </c>
      <c r="P170" s="3" t="str">
        <f>IF(O170="Plus",$K170,IF(O170="Basis",$K170-SUM(P$8:P169),IF(O170="Breedte",$K170-SUM(P$8:P169),IF(O169="Breedte",1-SUM(P$8:P169)," "))))</f>
        <v xml:space="preserve"> </v>
      </c>
      <c r="Q170" s="57" t="str">
        <f t="shared" si="66"/>
        <v/>
      </c>
      <c r="R170" s="93">
        <f t="shared" si="65"/>
        <v>0</v>
      </c>
      <c r="S170" s="12">
        <f t="shared" si="51"/>
        <v>-72</v>
      </c>
      <c r="T170" s="18">
        <f t="shared" si="52"/>
        <v>0</v>
      </c>
      <c r="U170" s="12">
        <f>IF(C$4=0,0,IF(SUM(U$7:U169)=2,0,IF(Y170=U$6,IF(Y170=Y171,IF((Y169-Y170)&lt;=(Y172-Y171),2,0),IF(Y170=Y169,IF((Y168-Y169)&gt;(Y171-Y170),2,0),2)),0)))</f>
        <v>0</v>
      </c>
      <c r="V170" s="12">
        <f>IF(C$4=0,0,IF(SUM(V$7:V169)=1,0,IF(Z170=V$6,IF(Z170=Z171,IF((Z169-Z170)&lt;=(Z172-Z171),1,0),IF(Z170=Z169,IF((Z168-Z169)&gt;(Z171-Z170),1,0),1)),0)))</f>
        <v>0</v>
      </c>
      <c r="W170" s="12">
        <f>IF(C$4=0,0,IF(SUM(W$7:W169)=2,0,IF(AA170=W$6,IF(AA170=AA171,IF((AA169-AA170)&lt;=(AA172-AA171),2,0),IF(AA170=AA169,IF((AA168-AA169)&gt;(AA171-AA170),2,0),2)),0)))</f>
        <v>0</v>
      </c>
      <c r="X170" s="12">
        <f>IF(C$4=0,0,IF(SUM(X$7:X169)=2,0,IF(AB170=X$6,IF(AB170=AB171,IF((AB169-AB170)&lt;=(AB172-AB171),2,0),IF(AB170=AB169,IF((AB168-AB169)&gt;(AB171-AB170),2,0),2)),0)))</f>
        <v>0</v>
      </c>
      <c r="Y170" s="12">
        <f t="shared" si="53"/>
        <v>1</v>
      </c>
      <c r="Z170" s="12">
        <f t="shared" si="54"/>
        <v>1</v>
      </c>
      <c r="AA170" s="12">
        <f t="shared" si="55"/>
        <v>1</v>
      </c>
      <c r="AB170" s="12">
        <f t="shared" si="56"/>
        <v>1</v>
      </c>
      <c r="AD170" s="12">
        <f t="shared" si="57"/>
        <v>-72</v>
      </c>
      <c r="AE170" s="18">
        <f t="shared" si="58"/>
        <v>0</v>
      </c>
      <c r="AF170" s="12">
        <f>IF(S$4=0,0,IF(SUM(AF$7:AF169)=2,0,IF(AJ170=AF$6,IF(AJ170=AJ171,IF((AJ169-AJ170)&lt;=(AJ172-AJ171),2,0),IF(AJ170=AJ169,IF((AJ168-AJ169)&gt;(AJ171-AJ170),2,0),2)),0)))</f>
        <v>0</v>
      </c>
      <c r="AG170" s="12">
        <f>IF(C$4=0,0,IF(SUM(AG$7:AG169)=1,0,IF(AK170=AG$6,IF(AK170=AK171,IF((AK169-AK170)&lt;=(AK172-AK171),1,0),IF(AK170=AK169,IF((AK168-AK169)&gt;(AK171-AK170),1,0),1)),0)))</f>
        <v>0</v>
      </c>
      <c r="AH170" s="12">
        <f>IF(C$4=0,0,IF(SUM(AH$7:AH169)=2,0,IF(AL170=AH$6,IF(AL170=AL171,IF((AL169-AL170)&lt;=(AL172-AL171),2,0),IF(AL170=AL169,IF((AL168-AL169)&gt;(AL171-AL170),2,0),2)),0)))</f>
        <v>0</v>
      </c>
      <c r="AI170" s="12">
        <f>IF(S$4=0,0,IF(SUM(AI$7:AI169)=2,0,IF(AM170=AI$6,IF(AM170=AM171,IF((AM169-AM170)&lt;=(AM172-AM171),2,0),IF(AM170=AM169,IF((AM168-AM169)&gt;(AM171-AM170),2,0),2)),0)))</f>
        <v>0</v>
      </c>
      <c r="AJ170" s="12">
        <f t="shared" si="59"/>
        <v>1</v>
      </c>
      <c r="AK170" s="12">
        <f t="shared" si="60"/>
        <v>1</v>
      </c>
      <c r="AL170" s="12">
        <f t="shared" si="61"/>
        <v>1</v>
      </c>
      <c r="AM170" s="12">
        <f t="shared" si="62"/>
        <v>1</v>
      </c>
    </row>
    <row r="171" spans="1:39" ht="12" customHeight="1" x14ac:dyDescent="0.15">
      <c r="A171" s="5">
        <f t="shared" si="47"/>
        <v>0</v>
      </c>
      <c r="B171" s="5">
        <f t="shared" si="48"/>
        <v>0</v>
      </c>
      <c r="C171" s="14">
        <f t="shared" si="63"/>
        <v>-73</v>
      </c>
      <c r="F171" s="120"/>
      <c r="G171" s="65" t="str">
        <f t="shared" si="68"/>
        <v/>
      </c>
      <c r="H171" s="4" t="str">
        <f>IF(G171="I",$K171,IF(G171="II",$K171-SUM(H$8:H170),IF(G171="III",$K171-SUM(H$8:H170),IF(G171="IV",$K171-SUM(H$8:H170),IF(G171="V",1-SUM(H$8:H170)," ")))))</f>
        <v xml:space="preserve"> </v>
      </c>
      <c r="I171" s="66" t="str">
        <f t="shared" si="46"/>
        <v/>
      </c>
      <c r="J171" s="43" t="str">
        <f>IF(I171="A",$K171,IF(I171="B",$K171-SUM(J$8:J170),IF(I171="C",$K171-SUM(J$8:J170),IF(I171="D",$K171-SUM(J$8:J170),IF(I171="E",1-SUM(J$8:J170)," ")))))</f>
        <v xml:space="preserve"> </v>
      </c>
      <c r="K171" s="1">
        <f>IF(C$4=0,0,(SUM(D$8:D171)/C$4))</f>
        <v>0</v>
      </c>
      <c r="L171" s="9" t="str">
        <f t="shared" si="49"/>
        <v xml:space="preserve"> </v>
      </c>
      <c r="M171" s="2" t="str">
        <f>IF(U171=2,K171,IF(W171=2,K171-SUM(M$8:M170),IF(X171=2,K171-SUM(M$8:M170),IF(X170=2,1-SUM(M$8:M170)," "))))</f>
        <v xml:space="preserve"> </v>
      </c>
      <c r="N171" s="1" t="str">
        <f t="shared" si="50"/>
        <v xml:space="preserve"> </v>
      </c>
      <c r="P171" s="3" t="str">
        <f>IF(O171="Plus",$K171,IF(O171="Basis",$K171-SUM(P$8:P170),IF(O171="Breedte",$K171-SUM(P$8:P170),IF(O170="Breedte",1-SUM(P$8:P170)," "))))</f>
        <v xml:space="preserve"> </v>
      </c>
      <c r="Q171" s="57" t="str">
        <f t="shared" si="66"/>
        <v/>
      </c>
      <c r="R171" s="93">
        <f t="shared" si="65"/>
        <v>0</v>
      </c>
      <c r="S171" s="12">
        <f t="shared" si="51"/>
        <v>-73</v>
      </c>
      <c r="T171" s="18">
        <f t="shared" si="52"/>
        <v>0</v>
      </c>
      <c r="U171" s="12">
        <f>IF(C$4=0,0,IF(SUM(U$7:U170)=2,0,IF(Y171=U$6,IF(Y171=Y172,IF((Y170-Y171)&lt;=(Y173-Y172),2,0),IF(Y171=Y170,IF((Y169-Y170)&gt;(Y172-Y171),2,0),2)),0)))</f>
        <v>0</v>
      </c>
      <c r="V171" s="12">
        <f>IF(C$4=0,0,IF(SUM(V$7:V170)=1,0,IF(Z171=V$6,IF(Z171=Z172,IF((Z170-Z171)&lt;=(Z173-Z172),1,0),IF(Z171=Z170,IF((Z169-Z170)&gt;(Z172-Z171),1,0),1)),0)))</f>
        <v>0</v>
      </c>
      <c r="W171" s="12">
        <f>IF(C$4=0,0,IF(SUM(W$7:W170)=2,0,IF(AA171=W$6,IF(AA171=AA172,IF((AA170-AA171)&lt;=(AA173-AA172),2,0),IF(AA171=AA170,IF((AA169-AA170)&gt;(AA172-AA171),2,0),2)),0)))</f>
        <v>0</v>
      </c>
      <c r="X171" s="12">
        <f>IF(C$4=0,0,IF(SUM(X$7:X170)=2,0,IF(AB171=X$6,IF(AB171=AB172,IF((AB170-AB171)&lt;=(AB173-AB172),2,0),IF(AB171=AB170,IF((AB169-AB170)&gt;(AB172-AB171),2,0),2)),0)))</f>
        <v>0</v>
      </c>
      <c r="Y171" s="12">
        <f t="shared" si="53"/>
        <v>1</v>
      </c>
      <c r="Z171" s="12">
        <f t="shared" si="54"/>
        <v>1</v>
      </c>
      <c r="AA171" s="12">
        <f t="shared" si="55"/>
        <v>1</v>
      </c>
      <c r="AB171" s="12">
        <f t="shared" si="56"/>
        <v>1</v>
      </c>
      <c r="AD171" s="12">
        <f t="shared" si="57"/>
        <v>-73</v>
      </c>
      <c r="AE171" s="18">
        <f t="shared" si="58"/>
        <v>0</v>
      </c>
      <c r="AF171" s="12">
        <f>IF(S$4=0,0,IF(SUM(AF$7:AF170)=2,0,IF(AJ171=AF$6,IF(AJ171=AJ172,IF((AJ170-AJ171)&lt;=(AJ173-AJ172),2,0),IF(AJ171=AJ170,IF((AJ169-AJ170)&gt;(AJ172-AJ171),2,0),2)),0)))</f>
        <v>0</v>
      </c>
      <c r="AG171" s="12">
        <f>IF(C$4=0,0,IF(SUM(AG$7:AG170)=1,0,IF(AK171=AG$6,IF(AK171=AK172,IF((AK170-AK171)&lt;=(AK173-AK172),1,0),IF(AK171=AK170,IF((AK169-AK170)&gt;(AK172-AK171),1,0),1)),0)))</f>
        <v>0</v>
      </c>
      <c r="AH171" s="12">
        <f>IF(C$4=0,0,IF(SUM(AH$7:AH170)=2,0,IF(AL171=AH$6,IF(AL171=AL172,IF((AL170-AL171)&lt;=(AL173-AL172),2,0),IF(AL171=AL170,IF((AL169-AL170)&gt;(AL172-AL171),2,0),2)),0)))</f>
        <v>0</v>
      </c>
      <c r="AI171" s="12">
        <f>IF(S$4=0,0,IF(SUM(AI$7:AI170)=2,0,IF(AM171=AI$6,IF(AM171=AM172,IF((AM170-AM171)&lt;=(AM173-AM172),2,0),IF(AM171=AM170,IF((AM169-AM170)&gt;(AM172-AM171),2,0),2)),0)))</f>
        <v>0</v>
      </c>
      <c r="AJ171" s="12">
        <f t="shared" si="59"/>
        <v>1</v>
      </c>
      <c r="AK171" s="12">
        <f t="shared" si="60"/>
        <v>1</v>
      </c>
      <c r="AL171" s="12">
        <f t="shared" si="61"/>
        <v>1</v>
      </c>
      <c r="AM171" s="12">
        <f t="shared" si="62"/>
        <v>1</v>
      </c>
    </row>
    <row r="172" spans="1:39" ht="12" customHeight="1" x14ac:dyDescent="0.15">
      <c r="A172" s="5">
        <f t="shared" si="47"/>
        <v>0</v>
      </c>
      <c r="B172" s="5">
        <f t="shared" si="48"/>
        <v>0</v>
      </c>
      <c r="C172" s="14">
        <f t="shared" si="63"/>
        <v>-74</v>
      </c>
      <c r="F172" s="120"/>
      <c r="G172" s="65" t="str">
        <f t="shared" si="68"/>
        <v/>
      </c>
      <c r="H172" s="4" t="str">
        <f>IF(G172="I",$K172,IF(G172="II",$K172-SUM(H$8:H171),IF(G172="III",$K172-SUM(H$8:H171),IF(G172="IV",$K172-SUM(H$8:H171),IF(G172="V",1-SUM(H$8:H171)," ")))))</f>
        <v xml:space="preserve"> </v>
      </c>
      <c r="I172" s="66" t="str">
        <f t="shared" si="46"/>
        <v/>
      </c>
      <c r="J172" s="43" t="str">
        <f>IF(I172="A",$K172,IF(I172="B",$K172-SUM(J$8:J171),IF(I172="C",$K172-SUM(J$8:J171),IF(I172="D",$K172-SUM(J$8:J171),IF(I172="E",1-SUM(J$8:J171)," ")))))</f>
        <v xml:space="preserve"> </v>
      </c>
      <c r="K172" s="1">
        <f>IF(C$4=0,0,(SUM(D$8:D172)/C$4))</f>
        <v>0</v>
      </c>
      <c r="L172" s="9" t="str">
        <f t="shared" si="49"/>
        <v xml:space="preserve"> </v>
      </c>
      <c r="M172" s="2" t="str">
        <f>IF(U172=2,K172,IF(W172=2,K172-SUM(M$8:M171),IF(X172=2,K172-SUM(M$8:M171),IF(X171=2,1-SUM(M$8:M171)," "))))</f>
        <v xml:space="preserve"> </v>
      </c>
      <c r="N172" s="1" t="str">
        <f t="shared" si="50"/>
        <v xml:space="preserve"> </v>
      </c>
      <c r="P172" s="3" t="str">
        <f>IF(O172="Plus",$K172,IF(O172="Basis",$K172-SUM(P$8:P171),IF(O172="Breedte",$K172-SUM(P$8:P171),IF(O171="Breedte",1-SUM(P$8:P171)," "))))</f>
        <v xml:space="preserve"> </v>
      </c>
      <c r="Q172" s="57" t="str">
        <f t="shared" si="66"/>
        <v/>
      </c>
      <c r="R172" s="93">
        <f t="shared" si="65"/>
        <v>0</v>
      </c>
      <c r="S172" s="12">
        <f t="shared" si="51"/>
        <v>-74</v>
      </c>
      <c r="T172" s="18">
        <f t="shared" si="52"/>
        <v>0</v>
      </c>
      <c r="U172" s="12">
        <f>IF(C$4=0,0,IF(SUM(U$7:U171)=2,0,IF(Y172=U$6,IF(Y172=Y173,IF((Y171-Y172)&lt;=(Y174-Y173),2,0),IF(Y172=Y171,IF((Y170-Y171)&gt;(Y173-Y172),2,0),2)),0)))</f>
        <v>0</v>
      </c>
      <c r="V172" s="12">
        <f>IF(C$4=0,0,IF(SUM(V$7:V171)=1,0,IF(Z172=V$6,IF(Z172=Z173,IF((Z171-Z172)&lt;=(Z174-Z173),1,0),IF(Z172=Z171,IF((Z170-Z171)&gt;(Z173-Z172),1,0),1)),0)))</f>
        <v>0</v>
      </c>
      <c r="W172" s="12">
        <f>IF(C$4=0,0,IF(SUM(W$7:W171)=2,0,IF(AA172=W$6,IF(AA172=AA173,IF((AA171-AA172)&lt;=(AA174-AA173),2,0),IF(AA172=AA171,IF((AA170-AA171)&gt;(AA173-AA172),2,0),2)),0)))</f>
        <v>0</v>
      </c>
      <c r="X172" s="12">
        <f>IF(C$4=0,0,IF(SUM(X$7:X171)=2,0,IF(AB172=X$6,IF(AB172=AB173,IF((AB171-AB172)&lt;=(AB174-AB173),2,0),IF(AB172=AB171,IF((AB170-AB171)&gt;(AB173-AB172),2,0),2)),0)))</f>
        <v>0</v>
      </c>
      <c r="Y172" s="12">
        <f t="shared" si="53"/>
        <v>1</v>
      </c>
      <c r="Z172" s="12">
        <f t="shared" si="54"/>
        <v>1</v>
      </c>
      <c r="AA172" s="12">
        <f t="shared" si="55"/>
        <v>1</v>
      </c>
      <c r="AB172" s="12">
        <f t="shared" si="56"/>
        <v>1</v>
      </c>
      <c r="AD172" s="12">
        <f t="shared" si="57"/>
        <v>-74</v>
      </c>
      <c r="AE172" s="18">
        <f t="shared" si="58"/>
        <v>0</v>
      </c>
      <c r="AF172" s="12">
        <f>IF(S$4=0,0,IF(SUM(AF$7:AF171)=2,0,IF(AJ172=AF$6,IF(AJ172=AJ173,IF((AJ171-AJ172)&lt;=(AJ174-AJ173),2,0),IF(AJ172=AJ171,IF((AJ170-AJ171)&gt;(AJ173-AJ172),2,0),2)),0)))</f>
        <v>0</v>
      </c>
      <c r="AG172" s="12">
        <f>IF(C$4=0,0,IF(SUM(AG$7:AG171)=1,0,IF(AK172=AG$6,IF(AK172=AK173,IF((AK171-AK172)&lt;=(AK174-AK173),1,0),IF(AK172=AK171,IF((AK170-AK171)&gt;(AK173-AK172),1,0),1)),0)))</f>
        <v>0</v>
      </c>
      <c r="AH172" s="12">
        <f>IF(C$4=0,0,IF(SUM(AH$7:AH171)=2,0,IF(AL172=AH$6,IF(AL172=AL173,IF((AL171-AL172)&lt;=(AL174-AL173),2,0),IF(AL172=AL171,IF((AL170-AL171)&gt;(AL173-AL172),2,0),2)),0)))</f>
        <v>0</v>
      </c>
      <c r="AI172" s="12">
        <f>IF(S$4=0,0,IF(SUM(AI$7:AI171)=2,0,IF(AM172=AI$6,IF(AM172=AM173,IF((AM171-AM172)&lt;=(AM174-AM173),2,0),IF(AM172=AM171,IF((AM170-AM171)&gt;(AM173-AM172),2,0),2)),0)))</f>
        <v>0</v>
      </c>
      <c r="AJ172" s="12">
        <f t="shared" si="59"/>
        <v>1</v>
      </c>
      <c r="AK172" s="12">
        <f t="shared" si="60"/>
        <v>1</v>
      </c>
      <c r="AL172" s="12">
        <f t="shared" si="61"/>
        <v>1</v>
      </c>
      <c r="AM172" s="12">
        <f t="shared" si="62"/>
        <v>1</v>
      </c>
    </row>
    <row r="173" spans="1:39" ht="12" customHeight="1" x14ac:dyDescent="0.15">
      <c r="A173" s="5">
        <f t="shared" si="47"/>
        <v>0</v>
      </c>
      <c r="B173" s="5">
        <f t="shared" si="48"/>
        <v>0</v>
      </c>
      <c r="C173" s="14">
        <f t="shared" si="63"/>
        <v>-75</v>
      </c>
      <c r="F173" s="120"/>
      <c r="G173" s="65" t="str">
        <f t="shared" si="68"/>
        <v/>
      </c>
      <c r="H173" s="4" t="str">
        <f>IF(G173="I",$K173,IF(G173="II",$K173-SUM(H$8:H172),IF(G173="III",$K173-SUM(H$8:H172),IF(G173="IV",$K173-SUM(H$8:H172),IF(G173="V",1-SUM(H$8:H172)," ")))))</f>
        <v xml:space="preserve"> </v>
      </c>
      <c r="I173" s="66" t="str">
        <f t="shared" si="46"/>
        <v/>
      </c>
      <c r="J173" s="43" t="str">
        <f>IF(I173="A",$K173,IF(I173="B",$K173-SUM(J$8:J172),IF(I173="C",$K173-SUM(J$8:J172),IF(I173="D",$K173-SUM(J$8:J172),IF(I173="E",1-SUM(J$8:J172)," ")))))</f>
        <v xml:space="preserve"> </v>
      </c>
      <c r="K173" s="1">
        <f>IF(C$4=0,0,(SUM(D$8:D173)/C$4))</f>
        <v>0</v>
      </c>
      <c r="L173" s="9" t="str">
        <f t="shared" si="49"/>
        <v xml:space="preserve"> </v>
      </c>
      <c r="M173" s="2" t="str">
        <f>IF(U173=2,K173,IF(W173=2,K173-SUM(M$8:M172),IF(X173=2,K173-SUM(M$8:M172),IF(X172=2,1-SUM(M$8:M172)," "))))</f>
        <v xml:space="preserve"> </v>
      </c>
      <c r="N173" s="1" t="str">
        <f t="shared" si="50"/>
        <v xml:space="preserve"> </v>
      </c>
      <c r="P173" s="3" t="str">
        <f>IF(O173="Plus",$K173,IF(O173="Basis",$K173-SUM(P$8:P172),IF(O173="Breedte",$K173-SUM(P$8:P172),IF(O172="Breedte",1-SUM(P$8:P172)," "))))</f>
        <v xml:space="preserve"> </v>
      </c>
      <c r="Q173" s="57" t="str">
        <f t="shared" si="66"/>
        <v/>
      </c>
      <c r="R173" s="93">
        <f t="shared" si="65"/>
        <v>0</v>
      </c>
      <c r="S173" s="12">
        <f t="shared" si="51"/>
        <v>-75</v>
      </c>
      <c r="T173" s="18">
        <f t="shared" si="52"/>
        <v>0</v>
      </c>
      <c r="U173" s="12">
        <f>IF(C$4=0,0,IF(SUM(U$7:U172)=2,0,IF(Y173=U$6,IF(Y173=Y174,IF((Y172-Y173)&lt;=(Y175-Y174),2,0),IF(Y173=Y172,IF((Y171-Y172)&gt;(Y174-Y173),2,0),2)),0)))</f>
        <v>0</v>
      </c>
      <c r="V173" s="12">
        <f>IF(C$4=0,0,IF(SUM(V$7:V172)=1,0,IF(Z173=V$6,IF(Z173=Z174,IF((Z172-Z173)&lt;=(Z175-Z174),1,0),IF(Z173=Z172,IF((Z171-Z172)&gt;(Z174-Z173),1,0),1)),0)))</f>
        <v>0</v>
      </c>
      <c r="W173" s="12">
        <f>IF(C$4=0,0,IF(SUM(W$7:W172)=2,0,IF(AA173=W$6,IF(AA173=AA174,IF((AA172-AA173)&lt;=(AA175-AA174),2,0),IF(AA173=AA172,IF((AA171-AA172)&gt;(AA174-AA173),2,0),2)),0)))</f>
        <v>0</v>
      </c>
      <c r="X173" s="12">
        <f>IF(C$4=0,0,IF(SUM(X$7:X172)=2,0,IF(AB173=X$6,IF(AB173=AB174,IF((AB172-AB173)&lt;=(AB175-AB174),2,0),IF(AB173=AB172,IF((AB171-AB172)&gt;(AB174-AB173),2,0),2)),0)))</f>
        <v>0</v>
      </c>
      <c r="Y173" s="12">
        <f t="shared" si="53"/>
        <v>1</v>
      </c>
      <c r="Z173" s="12">
        <f t="shared" si="54"/>
        <v>1</v>
      </c>
      <c r="AA173" s="12">
        <f t="shared" si="55"/>
        <v>1</v>
      </c>
      <c r="AB173" s="12">
        <f t="shared" si="56"/>
        <v>1</v>
      </c>
      <c r="AD173" s="12">
        <f t="shared" si="57"/>
        <v>-75</v>
      </c>
      <c r="AE173" s="18">
        <f t="shared" si="58"/>
        <v>0</v>
      </c>
      <c r="AF173" s="12">
        <f>IF(S$4=0,0,IF(SUM(AF$7:AF172)=2,0,IF(AJ173=AF$6,IF(AJ173=AJ174,IF((AJ172-AJ173)&lt;=(AJ175-AJ174),2,0),IF(AJ173=AJ172,IF((AJ171-AJ172)&gt;(AJ174-AJ173),2,0),2)),0)))</f>
        <v>0</v>
      </c>
      <c r="AG173" s="12">
        <f>IF(C$4=0,0,IF(SUM(AG$7:AG172)=1,0,IF(AK173=AG$6,IF(AK173=AK174,IF((AK172-AK173)&lt;=(AK175-AK174),1,0),IF(AK173=AK172,IF((AK171-AK172)&gt;(AK174-AK173),1,0),1)),0)))</f>
        <v>0</v>
      </c>
      <c r="AH173" s="12">
        <f>IF(C$4=0,0,IF(SUM(AH$7:AH172)=2,0,IF(AL173=AH$6,IF(AL173=AL174,IF((AL172-AL173)&lt;=(AL175-AL174),2,0),IF(AL173=AL172,IF((AL171-AL172)&gt;(AL174-AL173),2,0),2)),0)))</f>
        <v>0</v>
      </c>
      <c r="AI173" s="12">
        <f>IF(S$4=0,0,IF(SUM(AI$7:AI172)=2,0,IF(AM173=AI$6,IF(AM173=AM174,IF((AM172-AM173)&lt;=(AM175-AM174),2,0),IF(AM173=AM172,IF((AM171-AM172)&gt;(AM174-AM173),2,0),2)),0)))</f>
        <v>0</v>
      </c>
      <c r="AJ173" s="12">
        <f t="shared" si="59"/>
        <v>1</v>
      </c>
      <c r="AK173" s="12">
        <f t="shared" si="60"/>
        <v>1</v>
      </c>
      <c r="AL173" s="12">
        <f t="shared" si="61"/>
        <v>1</v>
      </c>
      <c r="AM173" s="12">
        <f t="shared" si="62"/>
        <v>1</v>
      </c>
    </row>
    <row r="174" spans="1:39" ht="12" customHeight="1" x14ac:dyDescent="0.15">
      <c r="A174" s="5">
        <f t="shared" si="47"/>
        <v>0</v>
      </c>
      <c r="B174" s="5">
        <f t="shared" si="48"/>
        <v>0</v>
      </c>
      <c r="C174" s="14">
        <f t="shared" si="63"/>
        <v>-76</v>
      </c>
      <c r="F174" s="120"/>
      <c r="G174" s="65" t="str">
        <f t="shared" si="68"/>
        <v/>
      </c>
      <c r="H174" s="4" t="str">
        <f>IF(G174="I",$K174,IF(G174="II",$K174-SUM(H$8:H173),IF(G174="III",$K174-SUM(H$8:H173),IF(G174="IV",$K174-SUM(H$8:H173),IF(G174="V",1-SUM(H$8:H173)," ")))))</f>
        <v xml:space="preserve"> </v>
      </c>
      <c r="I174" s="66" t="str">
        <f t="shared" si="46"/>
        <v/>
      </c>
      <c r="J174" s="43" t="str">
        <f>IF(I174="A",$K174,IF(I174="B",$K174-SUM(J$8:J173),IF(I174="C",$K174-SUM(J$8:J173),IF(I174="D",$K174-SUM(J$8:J173),IF(I174="E",1-SUM(J$8:J173)," ")))))</f>
        <v xml:space="preserve"> </v>
      </c>
      <c r="K174" s="1">
        <f>IF(C$4=0,0,(SUM(D$8:D174)/C$4))</f>
        <v>0</v>
      </c>
      <c r="L174" s="9" t="str">
        <f t="shared" si="49"/>
        <v xml:space="preserve"> </v>
      </c>
      <c r="M174" s="2" t="str">
        <f>IF(U174=2,K174,IF(W174=2,K174-SUM(M$8:M173),IF(X174=2,K174-SUM(M$8:M173),IF(X173=2,1-SUM(M$8:M173)," "))))</f>
        <v xml:space="preserve"> </v>
      </c>
      <c r="N174" s="1" t="str">
        <f t="shared" si="50"/>
        <v xml:space="preserve"> </v>
      </c>
      <c r="P174" s="3" t="str">
        <f>IF(O174="Plus",$K174,IF(O174="Basis",$K174-SUM(P$8:P173),IF(O174="Breedte",$K174-SUM(P$8:P173),IF(O173="Breedte",1-SUM(P$8:P173)," "))))</f>
        <v xml:space="preserve"> </v>
      </c>
      <c r="Q174" s="57" t="str">
        <f t="shared" si="66"/>
        <v/>
      </c>
      <c r="R174" s="93">
        <f t="shared" si="65"/>
        <v>0</v>
      </c>
      <c r="S174" s="12">
        <f t="shared" si="51"/>
        <v>-76</v>
      </c>
      <c r="T174" s="18">
        <f t="shared" si="52"/>
        <v>0</v>
      </c>
      <c r="U174" s="12">
        <f>IF(C$4=0,0,IF(SUM(U$7:U173)=2,0,IF(Y174=U$6,IF(Y174=Y175,IF((Y173-Y174)&lt;=(Y176-Y175),2,0),IF(Y174=Y173,IF((Y172-Y173)&gt;(Y175-Y174),2,0),2)),0)))</f>
        <v>0</v>
      </c>
      <c r="V174" s="12">
        <f>IF(C$4=0,0,IF(SUM(V$7:V173)=1,0,IF(Z174=V$6,IF(Z174=Z175,IF((Z173-Z174)&lt;=(Z176-Z175),1,0),IF(Z174=Z173,IF((Z172-Z173)&gt;(Z175-Z174),1,0),1)),0)))</f>
        <v>0</v>
      </c>
      <c r="W174" s="12">
        <f>IF(C$4=0,0,IF(SUM(W$7:W173)=2,0,IF(AA174=W$6,IF(AA174=AA175,IF((AA173-AA174)&lt;=(AA176-AA175),2,0),IF(AA174=AA173,IF((AA172-AA173)&gt;(AA175-AA174),2,0),2)),0)))</f>
        <v>0</v>
      </c>
      <c r="X174" s="12">
        <f>IF(C$4=0,0,IF(SUM(X$7:X173)=2,0,IF(AB174=X$6,IF(AB174=AB175,IF((AB173-AB174)&lt;=(AB176-AB175),2,0),IF(AB174=AB173,IF((AB172-AB173)&gt;(AB175-AB174),2,0),2)),0)))</f>
        <v>0</v>
      </c>
      <c r="Y174" s="12">
        <f t="shared" si="53"/>
        <v>1</v>
      </c>
      <c r="Z174" s="12">
        <f t="shared" si="54"/>
        <v>1</v>
      </c>
      <c r="AA174" s="12">
        <f t="shared" si="55"/>
        <v>1</v>
      </c>
      <c r="AB174" s="12">
        <f t="shared" si="56"/>
        <v>1</v>
      </c>
      <c r="AD174" s="12">
        <f t="shared" si="57"/>
        <v>-76</v>
      </c>
      <c r="AE174" s="18">
        <f t="shared" si="58"/>
        <v>0</v>
      </c>
      <c r="AF174" s="12">
        <f>IF(S$4=0,0,IF(SUM(AF$7:AF173)=2,0,IF(AJ174=AF$6,IF(AJ174=AJ175,IF((AJ173-AJ174)&lt;=(AJ176-AJ175),2,0),IF(AJ174=AJ173,IF((AJ172-AJ173)&gt;(AJ175-AJ174),2,0),2)),0)))</f>
        <v>0</v>
      </c>
      <c r="AG174" s="12">
        <f>IF(C$4=0,0,IF(SUM(AG$7:AG173)=1,0,IF(AK174=AG$6,IF(AK174=AK175,IF((AK173-AK174)&lt;=(AK176-AK175),1,0),IF(AK174=AK173,IF((AK172-AK173)&gt;(AK175-AK174),1,0),1)),0)))</f>
        <v>0</v>
      </c>
      <c r="AH174" s="12">
        <f>IF(C$4=0,0,IF(SUM(AH$7:AH173)=2,0,IF(AL174=AH$6,IF(AL174=AL175,IF((AL173-AL174)&lt;=(AL176-AL175),2,0),IF(AL174=AL173,IF((AL172-AL173)&gt;(AL175-AL174),2,0),2)),0)))</f>
        <v>0</v>
      </c>
      <c r="AI174" s="12">
        <f>IF(S$4=0,0,IF(SUM(AI$7:AI173)=2,0,IF(AM174=AI$6,IF(AM174=AM175,IF((AM173-AM174)&lt;=(AM176-AM175),2,0),IF(AM174=AM173,IF((AM172-AM173)&gt;(AM175-AM174),2,0),2)),0)))</f>
        <v>0</v>
      </c>
      <c r="AJ174" s="12">
        <f t="shared" si="59"/>
        <v>1</v>
      </c>
      <c r="AK174" s="12">
        <f t="shared" si="60"/>
        <v>1</v>
      </c>
      <c r="AL174" s="12">
        <f t="shared" si="61"/>
        <v>1</v>
      </c>
      <c r="AM174" s="12">
        <f t="shared" si="62"/>
        <v>1</v>
      </c>
    </row>
    <row r="175" spans="1:39" ht="12" customHeight="1" x14ac:dyDescent="0.15">
      <c r="A175" s="5">
        <f t="shared" si="47"/>
        <v>0</v>
      </c>
      <c r="B175" s="5">
        <f t="shared" si="48"/>
        <v>0</v>
      </c>
      <c r="C175" s="14">
        <f t="shared" si="63"/>
        <v>-77</v>
      </c>
      <c r="F175" s="120">
        <f>VLOOKUP(C175,Blad1!$A:$C,3,0)</f>
        <v>110</v>
      </c>
      <c r="G175" s="65" t="str">
        <f t="shared" si="68"/>
        <v/>
      </c>
      <c r="H175" s="4" t="str">
        <f>IF(G175="I",$K175,IF(G175="II",$K175-SUM(H$8:H174),IF(G175="III",$K175-SUM(H$8:H174),IF(G175="IV",$K175-SUM(H$8:H174),IF(G175="V",1-SUM(H$8:H174)," ")))))</f>
        <v xml:space="preserve"> </v>
      </c>
      <c r="I175" s="66" t="str">
        <f t="shared" si="46"/>
        <v/>
      </c>
      <c r="J175" s="43" t="str">
        <f>IF(I175="A",$K175,IF(I175="B",$K175-SUM(J$8:J174),IF(I175="C",$K175-SUM(J$8:J174),IF(I175="D",$K175-SUM(J$8:J174),IF(I175="E",1-SUM(J$8:J174)," ")))))</f>
        <v xml:space="preserve"> </v>
      </c>
      <c r="K175" s="1">
        <f>IF(C$4=0,0,(SUM(D$8:D175)/C$4))</f>
        <v>0</v>
      </c>
      <c r="L175" s="9" t="str">
        <f t="shared" si="49"/>
        <v xml:space="preserve"> </v>
      </c>
      <c r="M175" s="2" t="str">
        <f>IF(U175=2,K175,IF(W175=2,K175-SUM(M$8:M174),IF(X175=2,K175-SUM(M$8:M174),IF(X174=2,1-SUM(M$8:M174)," "))))</f>
        <v xml:space="preserve"> </v>
      </c>
      <c r="N175" s="1" t="str">
        <f t="shared" si="50"/>
        <v xml:space="preserve"> </v>
      </c>
      <c r="P175" s="3" t="str">
        <f>IF(O175="Plus",$K175,IF(O175="Basis",$K175-SUM(P$8:P174),IF(O175="Breedte",$K175-SUM(P$8:P174),IF(O174="Breedte",1-SUM(P$8:P174)," "))))</f>
        <v xml:space="preserve"> </v>
      </c>
      <c r="Q175" s="57" t="str">
        <f t="shared" si="66"/>
        <v/>
      </c>
      <c r="R175" s="93">
        <f t="shared" si="65"/>
        <v>110</v>
      </c>
      <c r="S175" s="12">
        <f t="shared" si="51"/>
        <v>-77</v>
      </c>
      <c r="T175" s="18">
        <f t="shared" si="52"/>
        <v>0</v>
      </c>
      <c r="U175" s="12">
        <f>IF(C$4=0,0,IF(SUM(U$7:U174)=2,0,IF(Y175=U$6,IF(Y175=Y176,IF((Y174-Y175)&lt;=(Y177-Y176),2,0),IF(Y175=Y174,IF((Y173-Y174)&gt;(Y176-Y175),2,0),2)),0)))</f>
        <v>0</v>
      </c>
      <c r="V175" s="12">
        <f>IF(C$4=0,0,IF(SUM(V$7:V174)=1,0,IF(Z175=V$6,IF(Z175=Z176,IF((Z174-Z175)&lt;=(Z177-Z176),1,0),IF(Z175=Z174,IF((Z173-Z174)&gt;(Z176-Z175),1,0),1)),0)))</f>
        <v>0</v>
      </c>
      <c r="W175" s="12">
        <f>IF(C$4=0,0,IF(SUM(W$7:W174)=2,0,IF(AA175=W$6,IF(AA175=AA176,IF((AA174-AA175)&lt;=(AA177-AA176),2,0),IF(AA175=AA174,IF((AA173-AA174)&gt;(AA176-AA175),2,0),2)),0)))</f>
        <v>0</v>
      </c>
      <c r="X175" s="12">
        <f>IF(C$4=0,0,IF(SUM(X$7:X174)=2,0,IF(AB175=X$6,IF(AB175=AB176,IF((AB174-AB175)&lt;=(AB177-AB176),2,0),IF(AB175=AB174,IF((AB173-AB174)&gt;(AB176-AB175),2,0),2)),0)))</f>
        <v>0</v>
      </c>
      <c r="Y175" s="12">
        <f t="shared" si="53"/>
        <v>1</v>
      </c>
      <c r="Z175" s="12">
        <f t="shared" si="54"/>
        <v>1</v>
      </c>
      <c r="AA175" s="12">
        <f t="shared" si="55"/>
        <v>1</v>
      </c>
      <c r="AB175" s="12">
        <f t="shared" si="56"/>
        <v>1</v>
      </c>
      <c r="AD175" s="12">
        <f t="shared" si="57"/>
        <v>-77</v>
      </c>
      <c r="AE175" s="18">
        <f t="shared" si="58"/>
        <v>0</v>
      </c>
      <c r="AF175" s="12">
        <f>IF(S$4=0,0,IF(SUM(AF$7:AF174)=2,0,IF(AJ175=AF$6,IF(AJ175=AJ176,IF((AJ174-AJ175)&lt;=(AJ177-AJ176),2,0),IF(AJ175=AJ174,IF((AJ173-AJ174)&gt;(AJ176-AJ175),2,0),2)),0)))</f>
        <v>0</v>
      </c>
      <c r="AG175" s="12">
        <f>IF(C$4=0,0,IF(SUM(AG$7:AG174)=1,0,IF(AK175=AG$6,IF(AK175=AK176,IF((AK174-AK175)&lt;=(AK177-AK176),1,0),IF(AK175=AK174,IF((AK173-AK174)&gt;(AK176-AK175),1,0),1)),0)))</f>
        <v>0</v>
      </c>
      <c r="AH175" s="12">
        <f>IF(C$4=0,0,IF(SUM(AH$7:AH174)=2,0,IF(AL175=AH$6,IF(AL175=AL176,IF((AL174-AL175)&lt;=(AL177-AL176),2,0),IF(AL175=AL174,IF((AL173-AL174)&gt;(AL176-AL175),2,0),2)),0)))</f>
        <v>0</v>
      </c>
      <c r="AI175" s="12">
        <f>IF(S$4=0,0,IF(SUM(AI$7:AI174)=2,0,IF(AM175=AI$6,IF(AM175=AM176,IF((AM174-AM175)&lt;=(AM177-AM176),2,0),IF(AM175=AM174,IF((AM173-AM174)&gt;(AM176-AM175),2,0),2)),0)))</f>
        <v>0</v>
      </c>
      <c r="AJ175" s="12">
        <f t="shared" si="59"/>
        <v>1</v>
      </c>
      <c r="AK175" s="12">
        <f t="shared" si="60"/>
        <v>1</v>
      </c>
      <c r="AL175" s="12">
        <f t="shared" si="61"/>
        <v>1</v>
      </c>
      <c r="AM175" s="12">
        <f t="shared" si="62"/>
        <v>1</v>
      </c>
    </row>
    <row r="176" spans="1:39" ht="12" customHeight="1" x14ac:dyDescent="0.15">
      <c r="A176" s="5">
        <f t="shared" si="47"/>
        <v>0</v>
      </c>
      <c r="B176" s="5">
        <f t="shared" si="48"/>
        <v>0</v>
      </c>
      <c r="C176" s="14">
        <f t="shared" si="63"/>
        <v>-78</v>
      </c>
      <c r="F176" s="120">
        <f>VLOOKUP(C176,Blad1!$A:$C,3,0)</f>
        <v>110</v>
      </c>
      <c r="G176" s="65" t="str">
        <f t="shared" si="68"/>
        <v/>
      </c>
      <c r="H176" s="4" t="str">
        <f>IF(G176="I",$K176,IF(G176="II",$K176-SUM(H$8:H175),IF(G176="III",$K176-SUM(H$8:H175),IF(G176="IV",$K176-SUM(H$8:H175),IF(G176="V",1-SUM(H$8:H175)," ")))))</f>
        <v xml:space="preserve"> </v>
      </c>
      <c r="I176" s="66" t="str">
        <f t="shared" si="46"/>
        <v/>
      </c>
      <c r="J176" s="43" t="str">
        <f>IF(I176="A",$K176,IF(I176="B",$K176-SUM(J$8:J175),IF(I176="C",$K176-SUM(J$8:J175),IF(I176="D",$K176-SUM(J$8:J175),IF(I176="E",1-SUM(J$8:J175)," ")))))</f>
        <v xml:space="preserve"> </v>
      </c>
      <c r="K176" s="1">
        <f>IF(C$4=0,0,(SUM(D$8:D176)/C$4))</f>
        <v>0</v>
      </c>
      <c r="L176" s="9" t="str">
        <f t="shared" si="49"/>
        <v xml:space="preserve"> </v>
      </c>
      <c r="M176" s="2" t="str">
        <f>IF(U176=2,K176,IF(W176=2,K176-SUM(M$8:M175),IF(X176=2,K176-SUM(M$8:M175),IF(X175=2,1-SUM(M$8:M175)," "))))</f>
        <v xml:space="preserve"> </v>
      </c>
      <c r="N176" s="1" t="str">
        <f t="shared" si="50"/>
        <v xml:space="preserve"> </v>
      </c>
      <c r="P176" s="3" t="str">
        <f>IF(O176="Plus",$K176,IF(O176="Basis",$K176-SUM(P$8:P175),IF(O176="Breedte",$K176-SUM(P$8:P175),IF(O175="Breedte",1-SUM(P$8:P175)," "))))</f>
        <v xml:space="preserve"> </v>
      </c>
      <c r="Q176" s="57" t="str">
        <f t="shared" si="66"/>
        <v/>
      </c>
      <c r="R176" s="93">
        <f t="shared" si="65"/>
        <v>110</v>
      </c>
      <c r="S176" s="12">
        <f t="shared" si="51"/>
        <v>-78</v>
      </c>
      <c r="T176" s="18">
        <f t="shared" si="52"/>
        <v>0</v>
      </c>
      <c r="U176" s="12">
        <f>IF(C$4=0,0,IF(SUM(U$7:U175)=2,0,IF(Y176=U$6,IF(Y176=Y177,IF((Y175-Y176)&lt;=(Y178-Y177),2,0),IF(Y176=Y175,IF((Y174-Y175)&gt;(Y177-Y176),2,0),2)),0)))</f>
        <v>0</v>
      </c>
      <c r="V176" s="12">
        <f>IF(C$4=0,0,IF(SUM(V$7:V175)=1,0,IF(Z176=V$6,IF(Z176=Z177,IF((Z175-Z176)&lt;=(Z178-Z177),1,0),IF(Z176=Z175,IF((Z174-Z175)&gt;(Z177-Z176),1,0),1)),0)))</f>
        <v>0</v>
      </c>
      <c r="W176" s="12">
        <f>IF(C$4=0,0,IF(SUM(W$7:W175)=2,0,IF(AA176=W$6,IF(AA176=AA177,IF((AA175-AA176)&lt;=(AA178-AA177),2,0),IF(AA176=AA175,IF((AA174-AA175)&gt;(AA177-AA176),2,0),2)),0)))</f>
        <v>0</v>
      </c>
      <c r="X176" s="12">
        <f>IF(C$4=0,0,IF(SUM(X$7:X175)=2,0,IF(AB176=X$6,IF(AB176=AB177,IF((AB175-AB176)&lt;=(AB178-AB177),2,0),IF(AB176=AB175,IF((AB174-AB175)&gt;(AB177-AB176),2,0),2)),0)))</f>
        <v>0</v>
      </c>
      <c r="Y176" s="12">
        <f t="shared" si="53"/>
        <v>1</v>
      </c>
      <c r="Z176" s="12">
        <f t="shared" si="54"/>
        <v>1</v>
      </c>
      <c r="AA176" s="12">
        <f t="shared" si="55"/>
        <v>1</v>
      </c>
      <c r="AB176" s="12">
        <f t="shared" si="56"/>
        <v>1</v>
      </c>
      <c r="AD176" s="12">
        <f t="shared" si="57"/>
        <v>-78</v>
      </c>
      <c r="AE176" s="18">
        <f t="shared" si="58"/>
        <v>0</v>
      </c>
      <c r="AF176" s="12">
        <f>IF(S$4=0,0,IF(SUM(AF$7:AF175)=2,0,IF(AJ176=AF$6,IF(AJ176=AJ177,IF((AJ175-AJ176)&lt;=(AJ178-AJ177),2,0),IF(AJ176=AJ175,IF((AJ174-AJ175)&gt;(AJ177-AJ176),2,0),2)),0)))</f>
        <v>0</v>
      </c>
      <c r="AG176" s="12">
        <f>IF(C$4=0,0,IF(SUM(AG$7:AG175)=1,0,IF(AK176=AG$6,IF(AK176=AK177,IF((AK175-AK176)&lt;=(AK178-AK177),1,0),IF(AK176=AK175,IF((AK174-AK175)&gt;(AK177-AK176),1,0),1)),0)))</f>
        <v>0</v>
      </c>
      <c r="AH176" s="12">
        <f>IF(C$4=0,0,IF(SUM(AH$7:AH175)=2,0,IF(AL176=AH$6,IF(AL176=AL177,IF((AL175-AL176)&lt;=(AL178-AL177),2,0),IF(AL176=AL175,IF((AL174-AL175)&gt;(AL177-AL176),2,0),2)),0)))</f>
        <v>0</v>
      </c>
      <c r="AI176" s="12">
        <f>IF(S$4=0,0,IF(SUM(AI$7:AI175)=2,0,IF(AM176=AI$6,IF(AM176=AM177,IF((AM175-AM176)&lt;=(AM178-AM177),2,0),IF(AM176=AM175,IF((AM174-AM175)&gt;(AM177-AM176),2,0),2)),0)))</f>
        <v>0</v>
      </c>
      <c r="AJ176" s="12">
        <f t="shared" si="59"/>
        <v>1</v>
      </c>
      <c r="AK176" s="12">
        <f t="shared" si="60"/>
        <v>1</v>
      </c>
      <c r="AL176" s="12">
        <f t="shared" si="61"/>
        <v>1</v>
      </c>
      <c r="AM176" s="12">
        <f t="shared" si="62"/>
        <v>1</v>
      </c>
    </row>
    <row r="177" spans="1:39" ht="12" customHeight="1" x14ac:dyDescent="0.15">
      <c r="A177" s="5">
        <f t="shared" si="47"/>
        <v>0</v>
      </c>
      <c r="B177" s="5">
        <f t="shared" si="48"/>
        <v>0</v>
      </c>
      <c r="C177" s="14">
        <f t="shared" si="63"/>
        <v>-79</v>
      </c>
      <c r="F177" s="120">
        <f>VLOOKUP(C177,Blad1!$A:$C,3,0)</f>
        <v>110</v>
      </c>
      <c r="G177" s="65" t="str">
        <f t="shared" si="68"/>
        <v/>
      </c>
      <c r="H177" s="4" t="str">
        <f>IF(G177="I",$K177,IF(G177="II",$K177-SUM(H$8:H176),IF(G177="III",$K177-SUM(H$8:H176),IF(G177="IV",$K177-SUM(H$8:H176),IF(G177="V",1-SUM(H$8:H176)," ")))))</f>
        <v xml:space="preserve"> </v>
      </c>
      <c r="I177" s="66" t="str">
        <f t="shared" si="46"/>
        <v/>
      </c>
      <c r="J177" s="43" t="str">
        <f>IF(I177="A",$K177,IF(I177="B",$K177-SUM(J$8:J176),IF(I177="C",$K177-SUM(J$8:J176),IF(I177="D",$K177-SUM(J$8:J176),IF(I177="E",1-SUM(J$8:J176)," ")))))</f>
        <v xml:space="preserve"> </v>
      </c>
      <c r="K177" s="1">
        <f>IF(C$4=0,0,(SUM(D$8:D177)/C$4))</f>
        <v>0</v>
      </c>
      <c r="L177" s="9" t="str">
        <f t="shared" si="49"/>
        <v xml:space="preserve"> </v>
      </c>
      <c r="M177" s="2" t="str">
        <f>IF(U177=2,K177,IF(W177=2,K177-SUM(M$8:M176),IF(X177=2,K177-SUM(M$8:M176),IF(X176=2,1-SUM(M$8:M176)," "))))</f>
        <v xml:space="preserve"> </v>
      </c>
      <c r="N177" s="1" t="str">
        <f t="shared" si="50"/>
        <v xml:space="preserve"> </v>
      </c>
      <c r="P177" s="3" t="str">
        <f>IF(O177="Plus",$K177,IF(O177="Basis",$K177-SUM(P$8:P176),IF(O177="Breedte",$K177-SUM(P$8:P176),IF(O176="Breedte",1-SUM(P$8:P176)," "))))</f>
        <v xml:space="preserve"> </v>
      </c>
      <c r="Q177" s="57" t="str">
        <f t="shared" si="66"/>
        <v/>
      </c>
      <c r="R177" s="93">
        <f t="shared" si="65"/>
        <v>110</v>
      </c>
      <c r="S177" s="12">
        <f t="shared" si="51"/>
        <v>-79</v>
      </c>
      <c r="T177" s="18">
        <f t="shared" si="52"/>
        <v>0</v>
      </c>
      <c r="U177" s="12">
        <f>IF(C$4=0,0,IF(SUM(U$7:U176)=2,0,IF(Y177=U$6,IF(Y177=Y178,IF((Y176-Y177)&lt;=(Y179-Y178),2,0),IF(Y177=Y176,IF((Y175-Y176)&gt;(Y178-Y177),2,0),2)),0)))</f>
        <v>0</v>
      </c>
      <c r="V177" s="12">
        <f>IF(C$4=0,0,IF(SUM(V$7:V176)=1,0,IF(Z177=V$6,IF(Z177=Z178,IF((Z176-Z177)&lt;=(Z179-Z178),1,0),IF(Z177=Z176,IF((Z175-Z176)&gt;(Z178-Z177),1,0),1)),0)))</f>
        <v>0</v>
      </c>
      <c r="W177" s="12">
        <f>IF(C$4=0,0,IF(SUM(W$7:W176)=2,0,IF(AA177=W$6,IF(AA177=AA178,IF((AA176-AA177)&lt;=(AA179-AA178),2,0),IF(AA177=AA176,IF((AA175-AA176)&gt;(AA178-AA177),2,0),2)),0)))</f>
        <v>0</v>
      </c>
      <c r="X177" s="12">
        <f>IF(C$4=0,0,IF(SUM(X$7:X176)=2,0,IF(AB177=X$6,IF(AB177=AB178,IF((AB176-AB177)&lt;=(AB179-AB178),2,0),IF(AB177=AB176,IF((AB175-AB176)&gt;(AB178-AB177),2,0),2)),0)))</f>
        <v>0</v>
      </c>
      <c r="Y177" s="12">
        <f t="shared" si="53"/>
        <v>1</v>
      </c>
      <c r="Z177" s="12">
        <f t="shared" si="54"/>
        <v>1</v>
      </c>
      <c r="AA177" s="12">
        <f t="shared" si="55"/>
        <v>1</v>
      </c>
      <c r="AB177" s="12">
        <f t="shared" si="56"/>
        <v>1</v>
      </c>
      <c r="AD177" s="12">
        <f t="shared" si="57"/>
        <v>-79</v>
      </c>
      <c r="AE177" s="18">
        <f t="shared" si="58"/>
        <v>0</v>
      </c>
      <c r="AF177" s="12">
        <f>IF(S$4=0,0,IF(SUM(AF$7:AF176)=2,0,IF(AJ177=AF$6,IF(AJ177=AJ178,IF((AJ176-AJ177)&lt;=(AJ179-AJ178),2,0),IF(AJ177=AJ176,IF((AJ175-AJ176)&gt;(AJ178-AJ177),2,0),2)),0)))</f>
        <v>0</v>
      </c>
      <c r="AG177" s="12">
        <f>IF(C$4=0,0,IF(SUM(AG$7:AG176)=1,0,IF(AK177=AG$6,IF(AK177=AK178,IF((AK176-AK177)&lt;=(AK179-AK178),1,0),IF(AK177=AK176,IF((AK175-AK176)&gt;(AK178-AK177),1,0),1)),0)))</f>
        <v>0</v>
      </c>
      <c r="AH177" s="12">
        <f>IF(C$4=0,0,IF(SUM(AH$7:AH176)=2,0,IF(AL177=AH$6,IF(AL177=AL178,IF((AL176-AL177)&lt;=(AL179-AL178),2,0),IF(AL177=AL176,IF((AL175-AL176)&gt;(AL178-AL177),2,0),2)),0)))</f>
        <v>0</v>
      </c>
      <c r="AI177" s="12">
        <f>IF(S$4=0,0,IF(SUM(AI$7:AI176)=2,0,IF(AM177=AI$6,IF(AM177=AM178,IF((AM176-AM177)&lt;=(AM179-AM178),2,0),IF(AM177=AM176,IF((AM175-AM176)&gt;(AM178-AM177),2,0),2)),0)))</f>
        <v>0</v>
      </c>
      <c r="AJ177" s="12">
        <f t="shared" si="59"/>
        <v>1</v>
      </c>
      <c r="AK177" s="12">
        <f t="shared" si="60"/>
        <v>1</v>
      </c>
      <c r="AL177" s="12">
        <f t="shared" si="61"/>
        <v>1</v>
      </c>
      <c r="AM177" s="12">
        <f t="shared" si="62"/>
        <v>1</v>
      </c>
    </row>
    <row r="178" spans="1:39" ht="12" customHeight="1" x14ac:dyDescent="0.15">
      <c r="A178" s="5">
        <f t="shared" si="47"/>
        <v>0</v>
      </c>
      <c r="B178" s="5">
        <f t="shared" si="48"/>
        <v>0</v>
      </c>
      <c r="C178" s="14">
        <f t="shared" si="63"/>
        <v>-80</v>
      </c>
      <c r="F178" s="120">
        <f>VLOOKUP(C178,Blad1!$A:$C,3,0)</f>
        <v>110</v>
      </c>
      <c r="G178" s="65" t="str">
        <f t="shared" si="68"/>
        <v/>
      </c>
      <c r="H178" s="4" t="str">
        <f>IF(G178="I",$K178,IF(G178="II",$K178-SUM(H$8:H177),IF(G178="III",$K178-SUM(H$8:H177),IF(G178="IV",$K178-SUM(H$8:H177),IF(G178="V",1-SUM(H$8:H177)," ")))))</f>
        <v xml:space="preserve"> </v>
      </c>
      <c r="I178" s="66" t="str">
        <f t="shared" si="46"/>
        <v/>
      </c>
      <c r="J178" s="43" t="str">
        <f>IF(I178="A",$K178,IF(I178="B",$K178-SUM(J$8:J177),IF(I178="C",$K178-SUM(J$8:J177),IF(I178="D",$K178-SUM(J$8:J177),IF(I178="E",1-SUM(J$8:J177)," ")))))</f>
        <v xml:space="preserve"> </v>
      </c>
      <c r="K178" s="1">
        <f>IF(C$4=0,0,(SUM(D$8:D178)/C$4))</f>
        <v>0</v>
      </c>
      <c r="L178" s="9" t="str">
        <f t="shared" si="49"/>
        <v xml:space="preserve"> </v>
      </c>
      <c r="M178" s="2" t="str">
        <f>IF(U178=2,K178,IF(W178=2,K178-SUM(M$8:M177),IF(X178=2,K178-SUM(M$8:M177),IF(X177=2,1-SUM(M$8:M177)," "))))</f>
        <v xml:space="preserve"> </v>
      </c>
      <c r="N178" s="1" t="str">
        <f t="shared" si="50"/>
        <v xml:space="preserve"> </v>
      </c>
      <c r="P178" s="3" t="str">
        <f>IF(O178="Plus",$K178,IF(O178="Basis",$K178-SUM(P$8:P177),IF(O178="Breedte",$K178-SUM(P$8:P177),IF(O177="Breedte",1-SUM(P$8:P177)," "))))</f>
        <v xml:space="preserve"> </v>
      </c>
      <c r="Q178" s="57" t="str">
        <f t="shared" si="66"/>
        <v/>
      </c>
      <c r="R178" s="93">
        <f t="shared" si="65"/>
        <v>110</v>
      </c>
      <c r="S178" s="12">
        <f t="shared" si="51"/>
        <v>-80</v>
      </c>
      <c r="T178" s="18">
        <f t="shared" si="52"/>
        <v>0</v>
      </c>
      <c r="U178" s="12">
        <f>IF(C$4=0,0,IF(SUM(U$7:U177)=2,0,IF(Y178=U$6,IF(Y178=Y179,IF((Y177-Y178)&lt;=(Y180-Y179),2,0),IF(Y178=Y177,IF((Y176-Y177)&gt;(Y179-Y178),2,0),2)),0)))</f>
        <v>0</v>
      </c>
      <c r="V178" s="12">
        <f>IF(C$4=0,0,IF(SUM(V$7:V177)=1,0,IF(Z178=V$6,IF(Z178=Z179,IF((Z177-Z178)&lt;=(Z180-Z179),1,0),IF(Z178=Z177,IF((Z176-Z177)&gt;(Z179-Z178),1,0),1)),0)))</f>
        <v>0</v>
      </c>
      <c r="W178" s="12">
        <f>IF(C$4=0,0,IF(SUM(W$7:W177)=2,0,IF(AA178=W$6,IF(AA178=AA179,IF((AA177-AA178)&lt;=(AA180-AA179),2,0),IF(AA178=AA177,IF((AA176-AA177)&gt;(AA179-AA178),2,0),2)),0)))</f>
        <v>0</v>
      </c>
      <c r="X178" s="12">
        <f>IF(C$4=0,0,IF(SUM(X$7:X177)=2,0,IF(AB178=X$6,IF(AB178=AB179,IF((AB177-AB178)&lt;=(AB180-AB179),2,0),IF(AB178=AB177,IF((AB176-AB177)&gt;(AB179-AB178),2,0),2)),0)))</f>
        <v>0</v>
      </c>
      <c r="Y178" s="12">
        <f t="shared" si="53"/>
        <v>1</v>
      </c>
      <c r="Z178" s="12">
        <f t="shared" si="54"/>
        <v>1</v>
      </c>
      <c r="AA178" s="12">
        <f t="shared" si="55"/>
        <v>1</v>
      </c>
      <c r="AB178" s="12">
        <f t="shared" si="56"/>
        <v>1</v>
      </c>
      <c r="AD178" s="12">
        <f t="shared" si="57"/>
        <v>-80</v>
      </c>
      <c r="AE178" s="18">
        <f t="shared" si="58"/>
        <v>0</v>
      </c>
      <c r="AF178" s="12">
        <f>IF(S$4=0,0,IF(SUM(AF$7:AF177)=2,0,IF(AJ178=AF$6,IF(AJ178=AJ179,IF((AJ177-AJ178)&lt;=(AJ180-AJ179),2,0),IF(AJ178=AJ177,IF((AJ176-AJ177)&gt;(AJ179-AJ178),2,0),2)),0)))</f>
        <v>0</v>
      </c>
      <c r="AG178" s="12">
        <f>IF(C$4=0,0,IF(SUM(AG$7:AG177)=1,0,IF(AK178=AG$6,IF(AK178=AK179,IF((AK177-AK178)&lt;=(AK180-AK179),1,0),IF(AK178=AK177,IF((AK176-AK177)&gt;(AK179-AK178),1,0),1)),0)))</f>
        <v>0</v>
      </c>
      <c r="AH178" s="12">
        <f>IF(C$4=0,0,IF(SUM(AH$7:AH177)=2,0,IF(AL178=AH$6,IF(AL178=AL179,IF((AL177-AL178)&lt;=(AL180-AL179),2,0),IF(AL178=AL177,IF((AL176-AL177)&gt;(AL179-AL178),2,0),2)),0)))</f>
        <v>0</v>
      </c>
      <c r="AI178" s="12">
        <f>IF(S$4=0,0,IF(SUM(AI$7:AI177)=2,0,IF(AM178=AI$6,IF(AM178=AM179,IF((AM177-AM178)&lt;=(AM180-AM179),2,0),IF(AM178=AM177,IF((AM176-AM177)&gt;(AM179-AM178),2,0),2)),0)))</f>
        <v>0</v>
      </c>
      <c r="AJ178" s="12">
        <f t="shared" si="59"/>
        <v>1</v>
      </c>
      <c r="AK178" s="12">
        <f t="shared" si="60"/>
        <v>1</v>
      </c>
      <c r="AL178" s="12">
        <f t="shared" si="61"/>
        <v>1</v>
      </c>
      <c r="AM178" s="12">
        <f t="shared" si="62"/>
        <v>1</v>
      </c>
    </row>
    <row r="179" spans="1:39" ht="12" customHeight="1" x14ac:dyDescent="0.15">
      <c r="A179" s="5">
        <f t="shared" si="47"/>
        <v>0</v>
      </c>
      <c r="B179" s="5">
        <f t="shared" si="48"/>
        <v>0</v>
      </c>
      <c r="C179" s="14">
        <f t="shared" si="63"/>
        <v>-81</v>
      </c>
      <c r="F179" s="120">
        <f>VLOOKUP(C179,Blad1!$A:$C,3,0)</f>
        <v>110</v>
      </c>
      <c r="G179" s="65" t="str">
        <f t="shared" si="68"/>
        <v/>
      </c>
      <c r="H179" s="4" t="str">
        <f>IF(G179="I",$K179,IF(G179="II",$K179-SUM(H$8:H178),IF(G179="III",$K179-SUM(H$8:H178),IF(G179="IV",$K179-SUM(H$8:H178),IF(G179="V",1-SUM(H$8:H178)," ")))))</f>
        <v xml:space="preserve"> </v>
      </c>
      <c r="I179" s="66" t="str">
        <f t="shared" si="46"/>
        <v/>
      </c>
      <c r="J179" s="43" t="str">
        <f>IF(I179="A",$K179,IF(I179="B",$K179-SUM(J$8:J178),IF(I179="C",$K179-SUM(J$8:J178),IF(I179="D",$K179-SUM(J$8:J178),IF(I179="E",1-SUM(J$8:J178)," ")))))</f>
        <v xml:space="preserve"> </v>
      </c>
      <c r="K179" s="1">
        <f>IF(C$4=0,0,(SUM(D$8:D179)/C$4))</f>
        <v>0</v>
      </c>
      <c r="L179" s="9" t="str">
        <f t="shared" si="49"/>
        <v xml:space="preserve"> </v>
      </c>
      <c r="M179" s="2" t="str">
        <f>IF(U179=2,K179,IF(W179=2,K179-SUM(M$8:M178),IF(X179=2,K179-SUM(M$8:M178),IF(X178=2,1-SUM(M$8:M178)," "))))</f>
        <v xml:space="preserve"> </v>
      </c>
      <c r="N179" s="1" t="str">
        <f t="shared" si="50"/>
        <v xml:space="preserve"> </v>
      </c>
      <c r="P179" s="3" t="str">
        <f>IF(O179="Plus",$K179,IF(O179="Basis",$K179-SUM(P$8:P178),IF(O179="Breedte",$K179-SUM(P$8:P178),IF(O178="Breedte",1-SUM(P$8:P178)," "))))</f>
        <v xml:space="preserve"> </v>
      </c>
      <c r="Q179" s="57" t="str">
        <f t="shared" si="66"/>
        <v/>
      </c>
      <c r="R179" s="93">
        <f t="shared" si="65"/>
        <v>110</v>
      </c>
      <c r="S179" s="12">
        <f t="shared" si="51"/>
        <v>-81</v>
      </c>
      <c r="T179" s="18">
        <f t="shared" si="52"/>
        <v>0</v>
      </c>
      <c r="U179" s="12">
        <f>IF(C$4=0,0,IF(SUM(U$7:U178)=2,0,IF(Y179=U$6,IF(Y179=Y180,IF((Y178-Y179)&lt;=(Y181-Y180),2,0),IF(Y179=Y178,IF((Y177-Y178)&gt;(Y180-Y179),2,0),2)),0)))</f>
        <v>0</v>
      </c>
      <c r="V179" s="12">
        <f>IF(C$4=0,0,IF(SUM(V$7:V178)=1,0,IF(Z179=V$6,IF(Z179=Z180,IF((Z178-Z179)&lt;=(Z181-Z180),1,0),IF(Z179=Z178,IF((Z177-Z178)&gt;(Z180-Z179),1,0),1)),0)))</f>
        <v>0</v>
      </c>
      <c r="W179" s="12">
        <f>IF(C$4=0,0,IF(SUM(W$7:W178)=2,0,IF(AA179=W$6,IF(AA179=AA180,IF((AA178-AA179)&lt;=(AA181-AA180),2,0),IF(AA179=AA178,IF((AA177-AA178)&gt;(AA180-AA179),2,0),2)),0)))</f>
        <v>0</v>
      </c>
      <c r="X179" s="12">
        <f>IF(C$4=0,0,IF(SUM(X$7:X178)=2,0,IF(AB179=X$6,IF(AB179=AB180,IF((AB178-AB179)&lt;=(AB181-AB180),2,0),IF(AB179=AB178,IF((AB177-AB178)&gt;(AB180-AB179),2,0),2)),0)))</f>
        <v>0</v>
      </c>
      <c r="Y179" s="12">
        <f t="shared" si="53"/>
        <v>1</v>
      </c>
      <c r="Z179" s="12">
        <f t="shared" si="54"/>
        <v>1</v>
      </c>
      <c r="AA179" s="12">
        <f t="shared" si="55"/>
        <v>1</v>
      </c>
      <c r="AB179" s="12">
        <f t="shared" si="56"/>
        <v>1</v>
      </c>
      <c r="AD179" s="12">
        <f t="shared" si="57"/>
        <v>-81</v>
      </c>
      <c r="AE179" s="18">
        <f t="shared" si="58"/>
        <v>0</v>
      </c>
      <c r="AF179" s="12">
        <f>IF(S$4=0,0,IF(SUM(AF$7:AF178)=2,0,IF(AJ179=AF$6,IF(AJ179=AJ180,IF((AJ178-AJ179)&lt;=(AJ181-AJ180),2,0),IF(AJ179=AJ178,IF((AJ177-AJ178)&gt;(AJ180-AJ179),2,0),2)),0)))</f>
        <v>0</v>
      </c>
      <c r="AG179" s="12">
        <f>IF(C$4=0,0,IF(SUM(AG$7:AG178)=1,0,IF(AK179=AG$6,IF(AK179=AK180,IF((AK178-AK179)&lt;=(AK181-AK180),1,0),IF(AK179=AK178,IF((AK177-AK178)&gt;(AK180-AK179),1,0),1)),0)))</f>
        <v>0</v>
      </c>
      <c r="AH179" s="12">
        <f>IF(C$4=0,0,IF(SUM(AH$7:AH178)=2,0,IF(AL179=AH$6,IF(AL179=AL180,IF((AL178-AL179)&lt;=(AL181-AL180),2,0),IF(AL179=AL178,IF((AL177-AL178)&gt;(AL180-AL179),2,0),2)),0)))</f>
        <v>0</v>
      </c>
      <c r="AI179" s="12">
        <f>IF(S$4=0,0,IF(SUM(AI$7:AI178)=2,0,IF(AM179=AI$6,IF(AM179=AM180,IF((AM178-AM179)&lt;=(AM181-AM180),2,0),IF(AM179=AM178,IF((AM177-AM178)&gt;(AM180-AM179),2,0),2)),0)))</f>
        <v>0</v>
      </c>
      <c r="AJ179" s="12">
        <f t="shared" si="59"/>
        <v>1</v>
      </c>
      <c r="AK179" s="12">
        <f t="shared" si="60"/>
        <v>1</v>
      </c>
      <c r="AL179" s="12">
        <f t="shared" si="61"/>
        <v>1</v>
      </c>
      <c r="AM179" s="12">
        <f t="shared" si="62"/>
        <v>1</v>
      </c>
    </row>
    <row r="180" spans="1:39" ht="12" customHeight="1" x14ac:dyDescent="0.15">
      <c r="A180" s="5">
        <f t="shared" si="47"/>
        <v>0</v>
      </c>
      <c r="B180" s="5">
        <f t="shared" si="48"/>
        <v>0</v>
      </c>
      <c r="C180" s="14">
        <f t="shared" si="63"/>
        <v>-82</v>
      </c>
      <c r="F180" s="120">
        <f>VLOOKUP(C180,Blad1!$A:$C,3,0)</f>
        <v>110</v>
      </c>
      <c r="G180" s="65" t="str">
        <f t="shared" si="68"/>
        <v/>
      </c>
      <c r="H180" s="4" t="str">
        <f>IF(G180="I",$K180,IF(G180="II",$K180-SUM(H$8:H179),IF(G180="III",$K180-SUM(H$8:H179),IF(G180="IV",$K180-SUM(H$8:H179),IF(G180="V",1-SUM(H$8:H179)," ")))))</f>
        <v xml:space="preserve"> </v>
      </c>
      <c r="I180" s="66" t="str">
        <f t="shared" si="46"/>
        <v/>
      </c>
      <c r="J180" s="43" t="str">
        <f>IF(I180="A",$K180,IF(I180="B",$K180-SUM(J$8:J179),IF(I180="C",$K180-SUM(J$8:J179),IF(I180="D",$K180-SUM(J$8:J179),IF(I180="E",1-SUM(J$8:J179)," ")))))</f>
        <v xml:space="preserve"> </v>
      </c>
      <c r="K180" s="1">
        <f>IF(C$4=0,0,(SUM(D$8:D180)/C$4))</f>
        <v>0</v>
      </c>
      <c r="L180" s="9" t="str">
        <f t="shared" si="49"/>
        <v xml:space="preserve"> </v>
      </c>
      <c r="M180" s="2" t="str">
        <f>IF(U180=2,K180,IF(W180=2,K180-SUM(M$8:M179),IF(X180=2,K180-SUM(M$8:M179),IF(X179=2,1-SUM(M$8:M179)," "))))</f>
        <v xml:space="preserve"> </v>
      </c>
      <c r="N180" s="1" t="str">
        <f t="shared" si="50"/>
        <v xml:space="preserve"> </v>
      </c>
      <c r="P180" s="3" t="str">
        <f>IF(O180="Plus",$K180,IF(O180="Basis",$K180-SUM(P$8:P179),IF(O180="Breedte",$K180-SUM(P$8:P179),IF(O179="Breedte",1-SUM(P$8:P179)," "))))</f>
        <v xml:space="preserve"> </v>
      </c>
      <c r="Q180" s="57" t="str">
        <f t="shared" si="66"/>
        <v/>
      </c>
      <c r="R180" s="93">
        <f t="shared" si="65"/>
        <v>110</v>
      </c>
      <c r="S180" s="12">
        <f t="shared" si="51"/>
        <v>-82</v>
      </c>
      <c r="T180" s="18">
        <f t="shared" si="52"/>
        <v>0</v>
      </c>
      <c r="U180" s="12">
        <f>IF(C$4=0,0,IF(SUM(U$7:U179)=2,0,IF(Y180=U$6,IF(Y180=Y181,IF((Y179-Y180)&lt;=(Y182-Y181),2,0),IF(Y180=Y179,IF((Y178-Y179)&gt;(Y181-Y180),2,0),2)),0)))</f>
        <v>0</v>
      </c>
      <c r="V180" s="12">
        <f>IF(C$4=0,0,IF(SUM(V$7:V179)=1,0,IF(Z180=V$6,IF(Z180=Z181,IF((Z179-Z180)&lt;=(Z182-Z181),1,0),IF(Z180=Z179,IF((Z178-Z179)&gt;(Z181-Z180),1,0),1)),0)))</f>
        <v>0</v>
      </c>
      <c r="W180" s="12">
        <f>IF(C$4=0,0,IF(SUM(W$7:W179)=2,0,IF(AA180=W$6,IF(AA180=AA181,IF((AA179-AA180)&lt;=(AA182-AA181),2,0),IF(AA180=AA179,IF((AA178-AA179)&gt;(AA181-AA180),2,0),2)),0)))</f>
        <v>0</v>
      </c>
      <c r="X180" s="12">
        <f>IF(C$4=0,0,IF(SUM(X$7:X179)=2,0,IF(AB180=X$6,IF(AB180=AB181,IF((AB179-AB180)&lt;=(AB182-AB181),2,0),IF(AB180=AB179,IF((AB178-AB179)&gt;(AB181-AB180),2,0),2)),0)))</f>
        <v>0</v>
      </c>
      <c r="Y180" s="12">
        <f t="shared" si="53"/>
        <v>1</v>
      </c>
      <c r="Z180" s="12">
        <f t="shared" si="54"/>
        <v>1</v>
      </c>
      <c r="AA180" s="12">
        <f t="shared" si="55"/>
        <v>1</v>
      </c>
      <c r="AB180" s="12">
        <f t="shared" si="56"/>
        <v>1</v>
      </c>
      <c r="AD180" s="12">
        <f t="shared" si="57"/>
        <v>-82</v>
      </c>
      <c r="AE180" s="18">
        <f t="shared" si="58"/>
        <v>0</v>
      </c>
      <c r="AF180" s="12">
        <f>IF(S$4=0,0,IF(SUM(AF$7:AF179)=2,0,IF(AJ180=AF$6,IF(AJ180=AJ181,IF((AJ179-AJ180)&lt;=(AJ182-AJ181),2,0),IF(AJ180=AJ179,IF((AJ178-AJ179)&gt;(AJ181-AJ180),2,0),2)),0)))</f>
        <v>0</v>
      </c>
      <c r="AG180" s="12">
        <f>IF(C$4=0,0,IF(SUM(AG$7:AG179)=1,0,IF(AK180=AG$6,IF(AK180=AK181,IF((AK179-AK180)&lt;=(AK182-AK181),1,0),IF(AK180=AK179,IF((AK178-AK179)&gt;(AK181-AK180),1,0),1)),0)))</f>
        <v>0</v>
      </c>
      <c r="AH180" s="12">
        <f>IF(C$4=0,0,IF(SUM(AH$7:AH179)=2,0,IF(AL180=AH$6,IF(AL180=AL181,IF((AL179-AL180)&lt;=(AL182-AL181),2,0),IF(AL180=AL179,IF((AL178-AL179)&gt;(AL181-AL180),2,0),2)),0)))</f>
        <v>0</v>
      </c>
      <c r="AI180" s="12">
        <f>IF(S$4=0,0,IF(SUM(AI$7:AI179)=2,0,IF(AM180=AI$6,IF(AM180=AM181,IF((AM179-AM180)&lt;=(AM182-AM181),2,0),IF(AM180=AM179,IF((AM178-AM179)&gt;(AM181-AM180),2,0),2)),0)))</f>
        <v>0</v>
      </c>
      <c r="AJ180" s="12">
        <f t="shared" si="59"/>
        <v>1</v>
      </c>
      <c r="AK180" s="12">
        <f t="shared" si="60"/>
        <v>1</v>
      </c>
      <c r="AL180" s="12">
        <f t="shared" si="61"/>
        <v>1</v>
      </c>
      <c r="AM180" s="12">
        <f t="shared" si="62"/>
        <v>1</v>
      </c>
    </row>
    <row r="181" spans="1:39" ht="12" customHeight="1" x14ac:dyDescent="0.15">
      <c r="A181" s="5">
        <f t="shared" si="47"/>
        <v>0</v>
      </c>
      <c r="B181" s="5">
        <f t="shared" si="48"/>
        <v>0</v>
      </c>
      <c r="C181" s="14">
        <f t="shared" si="63"/>
        <v>-83</v>
      </c>
      <c r="F181" s="120">
        <f>VLOOKUP(C181,Blad1!$A:$C,3,0)</f>
        <v>110</v>
      </c>
      <c r="G181" s="65" t="str">
        <f t="shared" si="68"/>
        <v/>
      </c>
      <c r="H181" s="4" t="str">
        <f>IF(G181="I",$K181,IF(G181="II",$K181-SUM(H$8:H180),IF(G181="III",$K181-SUM(H$8:H180),IF(G181="IV",$K181-SUM(H$8:H180),IF(G181="V",1-SUM(H$8:H180)," ")))))</f>
        <v xml:space="preserve"> </v>
      </c>
      <c r="I181" s="66" t="str">
        <f t="shared" si="46"/>
        <v/>
      </c>
      <c r="J181" s="43" t="str">
        <f>IF(I181="A",$K181,IF(I181="B",$K181-SUM(J$8:J180),IF(I181="C",$K181-SUM(J$8:J180),IF(I181="D",$K181-SUM(J$8:J180),IF(I181="E",1-SUM(J$8:J180)," ")))))</f>
        <v xml:space="preserve"> </v>
      </c>
      <c r="K181" s="1">
        <f>IF(C$4=0,0,(SUM(D$8:D181)/C$4))</f>
        <v>0</v>
      </c>
      <c r="L181" s="9" t="str">
        <f t="shared" si="49"/>
        <v xml:space="preserve"> </v>
      </c>
      <c r="M181" s="2" t="str">
        <f>IF(U181=2,K181,IF(W181=2,K181-SUM(M$8:M180),IF(X181=2,K181-SUM(M$8:M180),IF(X180=2,1-SUM(M$8:M180)," "))))</f>
        <v xml:space="preserve"> </v>
      </c>
      <c r="N181" s="1" t="str">
        <f t="shared" si="50"/>
        <v xml:space="preserve"> </v>
      </c>
      <c r="P181" s="3" t="str">
        <f>IF(O181="Plus",$K181,IF(O181="Basis",$K181-SUM(P$8:P180),IF(O181="Breedte",$K181-SUM(P$8:P180),IF(O180="Breedte",1-SUM(P$8:P180)," "))))</f>
        <v xml:space="preserve"> </v>
      </c>
      <c r="Q181" s="57" t="str">
        <f t="shared" si="66"/>
        <v/>
      </c>
      <c r="R181" s="93">
        <f t="shared" si="65"/>
        <v>110</v>
      </c>
      <c r="S181" s="12">
        <f t="shared" si="51"/>
        <v>-83</v>
      </c>
      <c r="T181" s="18">
        <f t="shared" si="52"/>
        <v>0</v>
      </c>
      <c r="U181" s="12">
        <f>IF(C$4=0,0,IF(SUM(U$7:U180)=2,0,IF(Y181=U$6,IF(Y181=Y182,IF((Y180-Y181)&lt;=(Y183-Y182),2,0),IF(Y181=Y180,IF((Y179-Y180)&gt;(Y182-Y181),2,0),2)),0)))</f>
        <v>0</v>
      </c>
      <c r="V181" s="12">
        <f>IF(C$4=0,0,IF(SUM(V$7:V180)=1,0,IF(Z181=V$6,IF(Z181=Z182,IF((Z180-Z181)&lt;=(Z183-Z182),1,0),IF(Z181=Z180,IF((Z179-Z180)&gt;(Z182-Z181),1,0),1)),0)))</f>
        <v>0</v>
      </c>
      <c r="W181" s="12">
        <f>IF(C$4=0,0,IF(SUM(W$7:W180)=2,0,IF(AA181=W$6,IF(AA181=AA182,IF((AA180-AA181)&lt;=(AA183-AA182),2,0),IF(AA181=AA180,IF((AA179-AA180)&gt;(AA182-AA181),2,0),2)),0)))</f>
        <v>0</v>
      </c>
      <c r="X181" s="12">
        <f>IF(C$4=0,0,IF(SUM(X$7:X180)=2,0,IF(AB181=X$6,IF(AB181=AB182,IF((AB180-AB181)&lt;=(AB183-AB182),2,0),IF(AB181=AB180,IF((AB179-AB180)&gt;(AB182-AB181),2,0),2)),0)))</f>
        <v>0</v>
      </c>
      <c r="Y181" s="12">
        <f t="shared" si="53"/>
        <v>1</v>
      </c>
      <c r="Z181" s="12">
        <f t="shared" si="54"/>
        <v>1</v>
      </c>
      <c r="AA181" s="12">
        <f t="shared" si="55"/>
        <v>1</v>
      </c>
      <c r="AB181" s="12">
        <f t="shared" si="56"/>
        <v>1</v>
      </c>
      <c r="AD181" s="12">
        <f t="shared" si="57"/>
        <v>-83</v>
      </c>
      <c r="AE181" s="18">
        <f t="shared" si="58"/>
        <v>0</v>
      </c>
      <c r="AF181" s="12">
        <f>IF(S$4=0,0,IF(SUM(AF$7:AF180)=2,0,IF(AJ181=AF$6,IF(AJ181=AJ182,IF((AJ180-AJ181)&lt;=(AJ183-AJ182),2,0),IF(AJ181=AJ180,IF((AJ179-AJ180)&gt;(AJ182-AJ181),2,0),2)),0)))</f>
        <v>0</v>
      </c>
      <c r="AG181" s="12">
        <f>IF(C$4=0,0,IF(SUM(AG$7:AG180)=1,0,IF(AK181=AG$6,IF(AK181=AK182,IF((AK180-AK181)&lt;=(AK183-AK182),1,0),IF(AK181=AK180,IF((AK179-AK180)&gt;(AK182-AK181),1,0),1)),0)))</f>
        <v>0</v>
      </c>
      <c r="AH181" s="12">
        <f>IF(C$4=0,0,IF(SUM(AH$7:AH180)=2,0,IF(AL181=AH$6,IF(AL181=AL182,IF((AL180-AL181)&lt;=(AL183-AL182),2,0),IF(AL181=AL180,IF((AL179-AL180)&gt;(AL182-AL181),2,0),2)),0)))</f>
        <v>0</v>
      </c>
      <c r="AI181" s="12">
        <f>IF(S$4=0,0,IF(SUM(AI$7:AI180)=2,0,IF(AM181=AI$6,IF(AM181=AM182,IF((AM180-AM181)&lt;=(AM183-AM182),2,0),IF(AM181=AM180,IF((AM179-AM180)&gt;(AM182-AM181),2,0),2)),0)))</f>
        <v>0</v>
      </c>
      <c r="AJ181" s="12">
        <f t="shared" si="59"/>
        <v>1</v>
      </c>
      <c r="AK181" s="12">
        <f t="shared" si="60"/>
        <v>1</v>
      </c>
      <c r="AL181" s="12">
        <f t="shared" si="61"/>
        <v>1</v>
      </c>
      <c r="AM181" s="12">
        <f t="shared" si="62"/>
        <v>1</v>
      </c>
    </row>
    <row r="182" spans="1:39" ht="12" customHeight="1" x14ac:dyDescent="0.15">
      <c r="A182" s="5">
        <f t="shared" si="47"/>
        <v>0</v>
      </c>
      <c r="B182" s="5">
        <f t="shared" si="48"/>
        <v>0</v>
      </c>
      <c r="C182" s="14">
        <f t="shared" si="63"/>
        <v>-84</v>
      </c>
      <c r="F182" s="120">
        <f>VLOOKUP(C182,Blad1!$A:$C,3,0)</f>
        <v>110</v>
      </c>
      <c r="G182" s="65" t="str">
        <f t="shared" si="68"/>
        <v/>
      </c>
      <c r="H182" s="4" t="str">
        <f>IF(G182="I",$K182,IF(G182="II",$K182-SUM(H$8:H181),IF(G182="III",$K182-SUM(H$8:H181),IF(G182="IV",$K182-SUM(H$8:H181),IF(G182="V",1-SUM(H$8:H181)," ")))))</f>
        <v xml:space="preserve"> </v>
      </c>
      <c r="I182" s="66" t="str">
        <f t="shared" si="46"/>
        <v/>
      </c>
      <c r="J182" s="43" t="str">
        <f>IF(I182="A",$K182,IF(I182="B",$K182-SUM(J$8:J181),IF(I182="C",$K182-SUM(J$8:J181),IF(I182="D",$K182-SUM(J$8:J181),IF(I182="E",1-SUM(J$8:J181)," ")))))</f>
        <v xml:space="preserve"> </v>
      </c>
      <c r="K182" s="1">
        <f>IF(C$4=0,0,(SUM(D$8:D182)/C$4))</f>
        <v>0</v>
      </c>
      <c r="L182" s="9" t="str">
        <f t="shared" si="49"/>
        <v xml:space="preserve"> </v>
      </c>
      <c r="M182" s="2" t="str">
        <f>IF(U182=2,K182,IF(W182=2,K182-SUM(M$8:M181),IF(X182=2,K182-SUM(M$8:M181),IF(X181=2,1-SUM(M$8:M181)," "))))</f>
        <v xml:space="preserve"> </v>
      </c>
      <c r="N182" s="1" t="str">
        <f t="shared" si="50"/>
        <v xml:space="preserve"> </v>
      </c>
      <c r="P182" s="3" t="str">
        <f>IF(O182="Plus",$K182,IF(O182="Basis",$K182-SUM(P$8:P181),IF(O182="Breedte",$K182-SUM(P$8:P181),IF(O181="Breedte",1-SUM(P$8:P181)," "))))</f>
        <v xml:space="preserve"> </v>
      </c>
      <c r="Q182" s="57" t="str">
        <f t="shared" si="66"/>
        <v/>
      </c>
      <c r="R182" s="93">
        <f t="shared" si="65"/>
        <v>110</v>
      </c>
      <c r="S182" s="12">
        <f t="shared" si="51"/>
        <v>-84</v>
      </c>
      <c r="T182" s="18">
        <f t="shared" si="52"/>
        <v>0</v>
      </c>
      <c r="U182" s="12">
        <f>IF(C$4=0,0,IF(SUM(U$7:U181)=2,0,IF(Y182=U$6,IF(Y182=Y183,IF((Y181-Y182)&lt;=(Y184-Y183),2,0),IF(Y182=Y181,IF((Y180-Y181)&gt;(Y183-Y182),2,0),2)),0)))</f>
        <v>0</v>
      </c>
      <c r="V182" s="12">
        <f>IF(C$4=0,0,IF(SUM(V$7:V181)=1,0,IF(Z182=V$6,IF(Z182=Z183,IF((Z181-Z182)&lt;=(Z184-Z183),1,0),IF(Z182=Z181,IF((Z180-Z181)&gt;(Z183-Z182),1,0),1)),0)))</f>
        <v>0</v>
      </c>
      <c r="W182" s="12">
        <f>IF(C$4=0,0,IF(SUM(W$7:W181)=2,0,IF(AA182=W$6,IF(AA182=AA183,IF((AA181-AA182)&lt;=(AA184-AA183),2,0),IF(AA182=AA181,IF((AA180-AA181)&gt;(AA183-AA182),2,0),2)),0)))</f>
        <v>0</v>
      </c>
      <c r="X182" s="12">
        <f>IF(C$4=0,0,IF(SUM(X$7:X181)=2,0,IF(AB182=X$6,IF(AB182=AB183,IF((AB181-AB182)&lt;=(AB184-AB183),2,0),IF(AB182=AB181,IF((AB180-AB181)&gt;(AB183-AB182),2,0),2)),0)))</f>
        <v>0</v>
      </c>
      <c r="Y182" s="12">
        <f t="shared" si="53"/>
        <v>1</v>
      </c>
      <c r="Z182" s="12">
        <f t="shared" si="54"/>
        <v>1</v>
      </c>
      <c r="AA182" s="12">
        <f t="shared" si="55"/>
        <v>1</v>
      </c>
      <c r="AB182" s="12">
        <f t="shared" si="56"/>
        <v>1</v>
      </c>
      <c r="AD182" s="12">
        <f t="shared" si="57"/>
        <v>-84</v>
      </c>
      <c r="AE182" s="18">
        <f t="shared" si="58"/>
        <v>0</v>
      </c>
      <c r="AF182" s="12">
        <f>IF(S$4=0,0,IF(SUM(AF$7:AF181)=2,0,IF(AJ182=AF$6,IF(AJ182=AJ183,IF((AJ181-AJ182)&lt;=(AJ184-AJ183),2,0),IF(AJ182=AJ181,IF((AJ180-AJ181)&gt;(AJ183-AJ182),2,0),2)),0)))</f>
        <v>0</v>
      </c>
      <c r="AG182" s="12">
        <f>IF(C$4=0,0,IF(SUM(AG$7:AG181)=1,0,IF(AK182=AG$6,IF(AK182=AK183,IF((AK181-AK182)&lt;=(AK184-AK183),1,0),IF(AK182=AK181,IF((AK180-AK181)&gt;(AK183-AK182),1,0),1)),0)))</f>
        <v>0</v>
      </c>
      <c r="AH182" s="12">
        <f>IF(C$4=0,0,IF(SUM(AH$7:AH181)=2,0,IF(AL182=AH$6,IF(AL182=AL183,IF((AL181-AL182)&lt;=(AL184-AL183),2,0),IF(AL182=AL181,IF((AL180-AL181)&gt;(AL183-AL182),2,0),2)),0)))</f>
        <v>0</v>
      </c>
      <c r="AI182" s="12">
        <f>IF(S$4=0,0,IF(SUM(AI$7:AI181)=2,0,IF(AM182=AI$6,IF(AM182=AM183,IF((AM181-AM182)&lt;=(AM184-AM183),2,0),IF(AM182=AM181,IF((AM180-AM181)&gt;(AM183-AM182),2,0),2)),0)))</f>
        <v>0</v>
      </c>
      <c r="AJ182" s="12">
        <f t="shared" si="59"/>
        <v>1</v>
      </c>
      <c r="AK182" s="12">
        <f t="shared" si="60"/>
        <v>1</v>
      </c>
      <c r="AL182" s="12">
        <f t="shared" si="61"/>
        <v>1</v>
      </c>
      <c r="AM182" s="12">
        <f t="shared" si="62"/>
        <v>1</v>
      </c>
    </row>
    <row r="183" spans="1:39" ht="12" customHeight="1" x14ac:dyDescent="0.15">
      <c r="A183" s="5">
        <f t="shared" si="47"/>
        <v>0</v>
      </c>
      <c r="B183" s="5">
        <f t="shared" si="48"/>
        <v>0</v>
      </c>
      <c r="C183" s="14">
        <f t="shared" si="63"/>
        <v>-85</v>
      </c>
      <c r="F183" s="120">
        <f>VLOOKUP(C183,Blad1!$A:$C,3,0)</f>
        <v>110</v>
      </c>
      <c r="G183" s="65" t="str">
        <f t="shared" si="68"/>
        <v/>
      </c>
      <c r="H183" s="4" t="str">
        <f>IF(G183="I",$K183,IF(G183="II",$K183-SUM(H$8:H182),IF(G183="III",$K183-SUM(H$8:H182),IF(G183="IV",$K183-SUM(H$8:H182),IF(G183="V",1-SUM(H$8:H182)," ")))))</f>
        <v xml:space="preserve"> </v>
      </c>
      <c r="I183" s="66" t="str">
        <f t="shared" si="46"/>
        <v/>
      </c>
      <c r="J183" s="43" t="str">
        <f>IF(I183="A",$K183,IF(I183="B",$K183-SUM(J$8:J182),IF(I183="C",$K183-SUM(J$8:J182),IF(I183="D",$K183-SUM(J$8:J182),IF(I183="E",1-SUM(J$8:J182)," ")))))</f>
        <v xml:space="preserve"> </v>
      </c>
      <c r="K183" s="1">
        <f>IF(C$4=0,0,(SUM(D$8:D183)/C$4))</f>
        <v>0</v>
      </c>
      <c r="L183" s="9" t="str">
        <f t="shared" si="49"/>
        <v xml:space="preserve"> </v>
      </c>
      <c r="M183" s="2" t="str">
        <f>IF(U183=2,K183,IF(W183=2,K183-SUM(M$8:M182),IF(X183=2,K183-SUM(M$8:M182),IF(X182=2,1-SUM(M$8:M182)," "))))</f>
        <v xml:space="preserve"> </v>
      </c>
      <c r="N183" s="1" t="str">
        <f t="shared" si="50"/>
        <v xml:space="preserve"> </v>
      </c>
      <c r="P183" s="3" t="str">
        <f>IF(O183="Plus",$K183,IF(O183="Basis",$K183-SUM(P$8:P182),IF(O183="Breedte",$K183-SUM(P$8:P182),IF(O182="Breedte",1-SUM(P$8:P182)," "))))</f>
        <v xml:space="preserve"> </v>
      </c>
      <c r="Q183" s="57" t="str">
        <f t="shared" si="66"/>
        <v/>
      </c>
      <c r="R183" s="93">
        <f t="shared" si="65"/>
        <v>110</v>
      </c>
      <c r="S183" s="12">
        <f t="shared" si="51"/>
        <v>-85</v>
      </c>
      <c r="T183" s="18">
        <f t="shared" si="52"/>
        <v>0</v>
      </c>
      <c r="U183" s="12">
        <f>IF(C$4=0,0,IF(SUM(U$7:U182)=2,0,IF(Y183=U$6,IF(Y183=Y184,IF((Y182-Y183)&lt;=(Y185-Y184),2,0),IF(Y183=Y182,IF((Y181-Y182)&gt;(Y184-Y183),2,0),2)),0)))</f>
        <v>0</v>
      </c>
      <c r="V183" s="12">
        <f>IF(C$4=0,0,IF(SUM(V$7:V182)=1,0,IF(Z183=V$6,IF(Z183=Z184,IF((Z182-Z183)&lt;=(Z185-Z184),1,0),IF(Z183=Z182,IF((Z181-Z182)&gt;(Z184-Z183),1,0),1)),0)))</f>
        <v>0</v>
      </c>
      <c r="W183" s="12">
        <f>IF(C$4=0,0,IF(SUM(W$7:W182)=2,0,IF(AA183=W$6,IF(AA183=AA184,IF((AA182-AA183)&lt;=(AA185-AA184),2,0),IF(AA183=AA182,IF((AA181-AA182)&gt;(AA184-AA183),2,0),2)),0)))</f>
        <v>0</v>
      </c>
      <c r="X183" s="12">
        <f>IF(C$4=0,0,IF(SUM(X$7:X182)=2,0,IF(AB183=X$6,IF(AB183=AB184,IF((AB182-AB183)&lt;=(AB185-AB184),2,0),IF(AB183=AB182,IF((AB181-AB182)&gt;(AB184-AB183),2,0),2)),0)))</f>
        <v>0</v>
      </c>
      <c r="Y183" s="12">
        <f t="shared" si="53"/>
        <v>1</v>
      </c>
      <c r="Z183" s="12">
        <f t="shared" si="54"/>
        <v>1</v>
      </c>
      <c r="AA183" s="12">
        <f t="shared" si="55"/>
        <v>1</v>
      </c>
      <c r="AB183" s="12">
        <f t="shared" si="56"/>
        <v>1</v>
      </c>
      <c r="AD183" s="12">
        <f t="shared" si="57"/>
        <v>-85</v>
      </c>
      <c r="AE183" s="18">
        <f t="shared" si="58"/>
        <v>0</v>
      </c>
      <c r="AF183" s="12">
        <f>IF(S$4=0,0,IF(SUM(AF$7:AF182)=2,0,IF(AJ183=AF$6,IF(AJ183=AJ184,IF((AJ182-AJ183)&lt;=(AJ185-AJ184),2,0),IF(AJ183=AJ182,IF((AJ181-AJ182)&gt;(AJ184-AJ183),2,0),2)),0)))</f>
        <v>0</v>
      </c>
      <c r="AG183" s="12">
        <f>IF(C$4=0,0,IF(SUM(AG$7:AG182)=1,0,IF(AK183=AG$6,IF(AK183=AK184,IF((AK182-AK183)&lt;=(AK185-AK184),1,0),IF(AK183=AK182,IF((AK181-AK182)&gt;(AK184-AK183),1,0),1)),0)))</f>
        <v>0</v>
      </c>
      <c r="AH183" s="12">
        <f>IF(C$4=0,0,IF(SUM(AH$7:AH182)=2,0,IF(AL183=AH$6,IF(AL183=AL184,IF((AL182-AL183)&lt;=(AL185-AL184),2,0),IF(AL183=AL182,IF((AL181-AL182)&gt;(AL184-AL183),2,0),2)),0)))</f>
        <v>0</v>
      </c>
      <c r="AI183" s="12">
        <f>IF(S$4=0,0,IF(SUM(AI$7:AI182)=2,0,IF(AM183=AI$6,IF(AM183=AM184,IF((AM182-AM183)&lt;=(AM185-AM184),2,0),IF(AM183=AM182,IF((AM181-AM182)&gt;(AM184-AM183),2,0),2)),0)))</f>
        <v>0</v>
      </c>
      <c r="AJ183" s="12">
        <f t="shared" si="59"/>
        <v>1</v>
      </c>
      <c r="AK183" s="12">
        <f t="shared" si="60"/>
        <v>1</v>
      </c>
      <c r="AL183" s="12">
        <f t="shared" si="61"/>
        <v>1</v>
      </c>
      <c r="AM183" s="12">
        <f t="shared" si="62"/>
        <v>1</v>
      </c>
    </row>
    <row r="184" spans="1:39" ht="12" customHeight="1" x14ac:dyDescent="0.15">
      <c r="A184" s="5">
        <f t="shared" si="47"/>
        <v>0</v>
      </c>
      <c r="B184" s="5">
        <f t="shared" si="48"/>
        <v>0</v>
      </c>
      <c r="C184" s="14">
        <f t="shared" si="63"/>
        <v>-86</v>
      </c>
      <c r="F184" s="120">
        <f>VLOOKUP(C184,Blad1!$A:$C,3,0)</f>
        <v>110</v>
      </c>
      <c r="G184" s="65" t="str">
        <f t="shared" si="68"/>
        <v/>
      </c>
      <c r="H184" s="4" t="str">
        <f>IF(G184="I",$K184,IF(G184="II",$K184-SUM(H$8:H183),IF(G184="III",$K184-SUM(H$8:H183),IF(G184="IV",$K184-SUM(H$8:H183),IF(G184="V",1-SUM(H$8:H183)," ")))))</f>
        <v xml:space="preserve"> </v>
      </c>
      <c r="I184" s="66" t="str">
        <f t="shared" si="46"/>
        <v/>
      </c>
      <c r="J184" s="43" t="str">
        <f>IF(I184="A",$K184,IF(I184="B",$K184-SUM(J$8:J183),IF(I184="C",$K184-SUM(J$8:J183),IF(I184="D",$K184-SUM(J$8:J183),IF(I184="E",1-SUM(J$8:J183)," ")))))</f>
        <v xml:space="preserve"> </v>
      </c>
      <c r="K184" s="1">
        <f>IF(C$4=0,0,(SUM(D$8:D184)/C$4))</f>
        <v>0</v>
      </c>
      <c r="L184" s="9" t="str">
        <f t="shared" si="49"/>
        <v xml:space="preserve"> </v>
      </c>
      <c r="M184" s="2" t="str">
        <f>IF(U184=2,K184,IF(W184=2,K184-SUM(M$8:M183),IF(X184=2,K184-SUM(M$8:M183),IF(X183=2,1-SUM(M$8:M183)," "))))</f>
        <v xml:space="preserve"> </v>
      </c>
      <c r="N184" s="1" t="str">
        <f t="shared" si="50"/>
        <v xml:space="preserve"> </v>
      </c>
      <c r="P184" s="3" t="str">
        <f>IF(O184="Plus",$K184,IF(O184="Basis",$K184-SUM(P$8:P183),IF(O184="Breedte",$K184-SUM(P$8:P183),IF(O183="Breedte",1-SUM(P$8:P183)," "))))</f>
        <v xml:space="preserve"> </v>
      </c>
      <c r="Q184" s="57" t="str">
        <f t="shared" si="66"/>
        <v/>
      </c>
      <c r="R184" s="93">
        <f t="shared" si="65"/>
        <v>110</v>
      </c>
      <c r="S184" s="12">
        <f t="shared" si="51"/>
        <v>-86</v>
      </c>
      <c r="T184" s="18">
        <f t="shared" si="52"/>
        <v>0</v>
      </c>
      <c r="U184" s="12">
        <f>IF(C$4=0,0,IF(SUM(U$7:U183)=2,0,IF(Y184=U$6,IF(Y184=Y185,IF((Y183-Y184)&lt;=(Y186-Y185),2,0),IF(Y184=Y183,IF((Y182-Y183)&gt;(Y185-Y184),2,0),2)),0)))</f>
        <v>0</v>
      </c>
      <c r="V184" s="12">
        <f>IF(C$4=0,0,IF(SUM(V$7:V183)=1,0,IF(Z184=V$6,IF(Z184=Z185,IF((Z183-Z184)&lt;=(Z186-Z185),1,0),IF(Z184=Z183,IF((Z182-Z183)&gt;(Z185-Z184),1,0),1)),0)))</f>
        <v>0</v>
      </c>
      <c r="W184" s="12">
        <f>IF(C$4=0,0,IF(SUM(W$7:W183)=2,0,IF(AA184=W$6,IF(AA184=AA185,IF((AA183-AA184)&lt;=(AA186-AA185),2,0),IF(AA184=AA183,IF((AA182-AA183)&gt;(AA185-AA184),2,0),2)),0)))</f>
        <v>0</v>
      </c>
      <c r="X184" s="12">
        <f>IF(C$4=0,0,IF(SUM(X$7:X183)=2,0,IF(AB184=X$6,IF(AB184=AB185,IF((AB183-AB184)&lt;=(AB186-AB185),2,0),IF(AB184=AB183,IF((AB182-AB183)&gt;(AB185-AB184),2,0),2)),0)))</f>
        <v>0</v>
      </c>
      <c r="Y184" s="12">
        <f t="shared" si="53"/>
        <v>1</v>
      </c>
      <c r="Z184" s="12">
        <f t="shared" si="54"/>
        <v>1</v>
      </c>
      <c r="AA184" s="12">
        <f t="shared" si="55"/>
        <v>1</v>
      </c>
      <c r="AB184" s="12">
        <f t="shared" si="56"/>
        <v>1</v>
      </c>
      <c r="AD184" s="12">
        <f t="shared" si="57"/>
        <v>-86</v>
      </c>
      <c r="AE184" s="18">
        <f t="shared" si="58"/>
        <v>0</v>
      </c>
      <c r="AF184" s="12">
        <f>IF(S$4=0,0,IF(SUM(AF$7:AF183)=2,0,IF(AJ184=AF$6,IF(AJ184=AJ185,IF((AJ183-AJ184)&lt;=(AJ186-AJ185),2,0),IF(AJ184=AJ183,IF((AJ182-AJ183)&gt;(AJ185-AJ184),2,0),2)),0)))</f>
        <v>0</v>
      </c>
      <c r="AG184" s="12">
        <f>IF(C$4=0,0,IF(SUM(AG$7:AG183)=1,0,IF(AK184=AG$6,IF(AK184=AK185,IF((AK183-AK184)&lt;=(AK186-AK185),1,0),IF(AK184=AK183,IF((AK182-AK183)&gt;(AK185-AK184),1,0),1)),0)))</f>
        <v>0</v>
      </c>
      <c r="AH184" s="12">
        <f>IF(C$4=0,0,IF(SUM(AH$7:AH183)=2,0,IF(AL184=AH$6,IF(AL184=AL185,IF((AL183-AL184)&lt;=(AL186-AL185),2,0),IF(AL184=AL183,IF((AL182-AL183)&gt;(AL185-AL184),2,0),2)),0)))</f>
        <v>0</v>
      </c>
      <c r="AI184" s="12">
        <f>IF(S$4=0,0,IF(SUM(AI$7:AI183)=2,0,IF(AM184=AI$6,IF(AM184=AM185,IF((AM183-AM184)&lt;=(AM186-AM185),2,0),IF(AM184=AM183,IF((AM182-AM183)&gt;(AM185-AM184),2,0),2)),0)))</f>
        <v>0</v>
      </c>
      <c r="AJ184" s="12">
        <f t="shared" si="59"/>
        <v>1</v>
      </c>
      <c r="AK184" s="12">
        <f t="shared" si="60"/>
        <v>1</v>
      </c>
      <c r="AL184" s="12">
        <f t="shared" si="61"/>
        <v>1</v>
      </c>
      <c r="AM184" s="12">
        <f t="shared" si="62"/>
        <v>1</v>
      </c>
    </row>
    <row r="185" spans="1:39" ht="12" customHeight="1" x14ac:dyDescent="0.15">
      <c r="A185" s="5">
        <f t="shared" si="47"/>
        <v>0</v>
      </c>
      <c r="B185" s="5">
        <f t="shared" si="48"/>
        <v>0</v>
      </c>
      <c r="C185" s="14">
        <f t="shared" si="63"/>
        <v>-87</v>
      </c>
      <c r="F185" s="120" t="e">
        <f>VLOOKUP(C185,Blad1!$A:$C,3,0)</f>
        <v>#N/A</v>
      </c>
      <c r="G185" s="65" t="str">
        <f t="shared" si="68"/>
        <v/>
      </c>
      <c r="H185" s="4" t="str">
        <f>IF(G185="I",$K185,IF(G185="II",$K185-SUM(H$8:H184),IF(G185="III",$K185-SUM(H$8:H184),IF(G185="IV",$K185-SUM(H$8:H184),IF(G185="V",1-SUM(H$8:H184)," ")))))</f>
        <v xml:space="preserve"> </v>
      </c>
      <c r="I185" s="66" t="str">
        <f t="shared" si="46"/>
        <v/>
      </c>
      <c r="J185" s="43" t="str">
        <f>IF(I185="A",$K185,IF(I185="B",$K185-SUM(J$8:J184),IF(I185="C",$K185-SUM(J$8:J184),IF(I185="D",$K185-SUM(J$8:J184),IF(I185="E",1-SUM(J$8:J184)," ")))))</f>
        <v xml:space="preserve"> </v>
      </c>
      <c r="K185" s="1">
        <f>IF(C$4=0,0,(SUM(D$8:D185)/C$4))</f>
        <v>0</v>
      </c>
      <c r="L185" s="9" t="str">
        <f t="shared" si="49"/>
        <v xml:space="preserve"> </v>
      </c>
      <c r="M185" s="2" t="str">
        <f>IF(U185=2,K185,IF(W185=2,K185-SUM(M$8:M184),IF(X185=2,K185-SUM(M$8:M184),IF(X184=2,1-SUM(M$8:M184)," "))))</f>
        <v xml:space="preserve"> </v>
      </c>
      <c r="N185" s="1" t="str">
        <f t="shared" si="50"/>
        <v xml:space="preserve"> </v>
      </c>
      <c r="P185" s="3" t="str">
        <f>IF(O185="Plus",$K185,IF(O185="Basis",$K185-SUM(P$8:P184),IF(O185="Breedte",$K185-SUM(P$8:P184),IF(O184="Breedte",1-SUM(P$8:P184)," "))))</f>
        <v xml:space="preserve"> </v>
      </c>
      <c r="Q185" s="57" t="str">
        <f t="shared" si="66"/>
        <v/>
      </c>
      <c r="R185" s="93" t="e">
        <f t="shared" si="65"/>
        <v>#N/A</v>
      </c>
      <c r="S185" s="12">
        <f t="shared" si="51"/>
        <v>-87</v>
      </c>
      <c r="T185" s="18">
        <f t="shared" si="52"/>
        <v>0</v>
      </c>
      <c r="U185" s="12">
        <f>IF(C$4=0,0,IF(SUM(U$7:U184)=2,0,IF(Y185=U$6,IF(Y185=Y186,IF((Y184-Y185)&lt;=(Y187-Y186),2,0),IF(Y185=Y184,IF((Y183-Y184)&gt;(Y186-Y185),2,0),2)),0)))</f>
        <v>0</v>
      </c>
      <c r="V185" s="12">
        <f>IF(C$4=0,0,IF(SUM(V$7:V184)=1,0,IF(Z185=V$6,IF(Z185=Z186,IF((Z184-Z185)&lt;=(Z187-Z186),1,0),IF(Z185=Z184,IF((Z183-Z184)&gt;(Z186-Z185),1,0),1)),0)))</f>
        <v>0</v>
      </c>
      <c r="W185" s="12">
        <f>IF(C$4=0,0,IF(SUM(W$7:W184)=2,0,IF(AA185=W$6,IF(AA185=AA186,IF((AA184-AA185)&lt;=(AA187-AA186),2,0),IF(AA185=AA184,IF((AA183-AA184)&gt;(AA186-AA185),2,0),2)),0)))</f>
        <v>0</v>
      </c>
      <c r="X185" s="12">
        <f>IF(C$4=0,0,IF(SUM(X$7:X184)=2,0,IF(AB185=X$6,IF(AB185=AB186,IF((AB184-AB185)&lt;=(AB187-AB186),2,0),IF(AB185=AB184,IF((AB183-AB184)&gt;(AB186-AB185),2,0),2)),0)))</f>
        <v>0</v>
      </c>
      <c r="Y185" s="12">
        <f t="shared" si="53"/>
        <v>1</v>
      </c>
      <c r="Z185" s="12">
        <f t="shared" si="54"/>
        <v>1</v>
      </c>
      <c r="AA185" s="12">
        <f t="shared" si="55"/>
        <v>1</v>
      </c>
      <c r="AB185" s="12">
        <f t="shared" si="56"/>
        <v>1</v>
      </c>
      <c r="AD185" s="12">
        <f t="shared" si="57"/>
        <v>-87</v>
      </c>
      <c r="AE185" s="18">
        <f t="shared" si="58"/>
        <v>0</v>
      </c>
      <c r="AF185" s="12">
        <f>IF(S$4=0,0,IF(SUM(AF$7:AF184)=2,0,IF(AJ185=AF$6,IF(AJ185=AJ186,IF((AJ184-AJ185)&lt;=(AJ187-AJ186),2,0),IF(AJ185=AJ184,IF((AJ183-AJ184)&gt;(AJ186-AJ185),2,0),2)),0)))</f>
        <v>0</v>
      </c>
      <c r="AG185" s="12">
        <f>IF(C$4=0,0,IF(SUM(AG$7:AG184)=1,0,IF(AK185=AG$6,IF(AK185=AK186,IF((AK184-AK185)&lt;=(AK187-AK186),1,0),IF(AK185=AK184,IF((AK183-AK184)&gt;(AK186-AK185),1,0),1)),0)))</f>
        <v>0</v>
      </c>
      <c r="AH185" s="12">
        <f>IF(C$4=0,0,IF(SUM(AH$7:AH184)=2,0,IF(AL185=AH$6,IF(AL185=AL186,IF((AL184-AL185)&lt;=(AL187-AL186),2,0),IF(AL185=AL184,IF((AL183-AL184)&gt;(AL186-AL185),2,0),2)),0)))</f>
        <v>0</v>
      </c>
      <c r="AI185" s="12">
        <f>IF(S$4=0,0,IF(SUM(AI$7:AI184)=2,0,IF(AM185=AI$6,IF(AM185=AM186,IF((AM184-AM185)&lt;=(AM187-AM186),2,0),IF(AM185=AM184,IF((AM183-AM184)&gt;(AM186-AM185),2,0),2)),0)))</f>
        <v>0</v>
      </c>
      <c r="AJ185" s="12">
        <f t="shared" si="59"/>
        <v>1</v>
      </c>
      <c r="AK185" s="12">
        <f t="shared" si="60"/>
        <v>1</v>
      </c>
      <c r="AL185" s="12">
        <f t="shared" si="61"/>
        <v>1</v>
      </c>
      <c r="AM185" s="12">
        <f t="shared" si="62"/>
        <v>1</v>
      </c>
    </row>
    <row r="186" spans="1:39" ht="12" customHeight="1" x14ac:dyDescent="0.15">
      <c r="A186" s="5">
        <f t="shared" si="47"/>
        <v>0</v>
      </c>
      <c r="B186" s="5">
        <f t="shared" si="48"/>
        <v>0</v>
      </c>
      <c r="C186" s="14">
        <f t="shared" si="63"/>
        <v>-88</v>
      </c>
      <c r="F186" s="120" t="e">
        <f>VLOOKUP(C186,Blad1!$A:$C,3,0)</f>
        <v>#N/A</v>
      </c>
      <c r="G186" s="65" t="str">
        <f t="shared" si="68"/>
        <v/>
      </c>
      <c r="H186" s="4" t="str">
        <f>IF(G186="I",$K186,IF(G186="II",$K186-SUM(H$8:H185),IF(G186="III",$K186-SUM(H$8:H185),IF(G186="IV",$K186-SUM(H$8:H185),IF(G186="V",1-SUM(H$8:H185)," ")))))</f>
        <v xml:space="preserve"> </v>
      </c>
      <c r="I186" s="66" t="str">
        <f t="shared" si="46"/>
        <v/>
      </c>
      <c r="J186" s="43" t="str">
        <f>IF(I186="A",$K186,IF(I186="B",$K186-SUM(J$8:J185),IF(I186="C",$K186-SUM(J$8:J185),IF(I186="D",$K186-SUM(J$8:J185),IF(I186="E",1-SUM(J$8:J185)," ")))))</f>
        <v xml:space="preserve"> </v>
      </c>
      <c r="K186" s="1">
        <f>IF(C$4=0,0,(SUM(D$8:D186)/C$4))</f>
        <v>0</v>
      </c>
      <c r="L186" s="9" t="str">
        <f t="shared" si="49"/>
        <v xml:space="preserve"> </v>
      </c>
      <c r="M186" s="2" t="str">
        <f>IF(U186=2,K186,IF(W186=2,K186-SUM(M$8:M185),IF(X186=2,K186-SUM(M$8:M185),IF(X185=2,1-SUM(M$8:M185)," "))))</f>
        <v xml:space="preserve"> </v>
      </c>
      <c r="N186" s="1" t="str">
        <f t="shared" si="50"/>
        <v xml:space="preserve"> </v>
      </c>
      <c r="P186" s="3" t="str">
        <f>IF(O186="Plus",$K186,IF(O186="Basis",$K186-SUM(P$8:P185),IF(O186="Breedte",$K186-SUM(P$8:P185),IF(O185="Breedte",1-SUM(P$8:P185)," "))))</f>
        <v xml:space="preserve"> </v>
      </c>
      <c r="Q186" s="57" t="str">
        <f t="shared" si="66"/>
        <v/>
      </c>
      <c r="R186" s="93" t="e">
        <f t="shared" si="65"/>
        <v>#N/A</v>
      </c>
      <c r="S186" s="12">
        <f t="shared" si="51"/>
        <v>-88</v>
      </c>
      <c r="T186" s="18">
        <f t="shared" si="52"/>
        <v>0</v>
      </c>
      <c r="U186" s="12">
        <f>IF(C$4=0,0,IF(SUM(U$7:U185)=2,0,IF(Y186=U$6,IF(Y186=Y187,IF((Y185-Y186)&lt;=(Y188-Y187),2,0),IF(Y186=Y185,IF((Y184-Y185)&gt;(Y187-Y186),2,0),2)),0)))</f>
        <v>0</v>
      </c>
      <c r="V186" s="12">
        <f>IF(C$4=0,0,IF(SUM(V$7:V185)=1,0,IF(Z186=V$6,IF(Z186=Z187,IF((Z185-Z186)&lt;=(Z188-Z187),1,0),IF(Z186=Z185,IF((Z184-Z185)&gt;(Z187-Z186),1,0),1)),0)))</f>
        <v>0</v>
      </c>
      <c r="W186" s="12">
        <f>IF(C$4=0,0,IF(SUM(W$7:W185)=2,0,IF(AA186=W$6,IF(AA186=AA187,IF((AA185-AA186)&lt;=(AA188-AA187),2,0),IF(AA186=AA185,IF((AA184-AA185)&gt;(AA187-AA186),2,0),2)),0)))</f>
        <v>0</v>
      </c>
      <c r="X186" s="12">
        <f>IF(C$4=0,0,IF(SUM(X$7:X185)=2,0,IF(AB186=X$6,IF(AB186=AB187,IF((AB185-AB186)&lt;=(AB188-AB187),2,0),IF(AB186=AB185,IF((AB184-AB185)&gt;(AB187-AB186),2,0),2)),0)))</f>
        <v>0</v>
      </c>
      <c r="Y186" s="12">
        <f t="shared" si="53"/>
        <v>1</v>
      </c>
      <c r="Z186" s="12">
        <f t="shared" si="54"/>
        <v>1</v>
      </c>
      <c r="AA186" s="12">
        <f t="shared" si="55"/>
        <v>1</v>
      </c>
      <c r="AB186" s="12">
        <f t="shared" si="56"/>
        <v>1</v>
      </c>
      <c r="AD186" s="12">
        <f t="shared" si="57"/>
        <v>-88</v>
      </c>
      <c r="AE186" s="18">
        <f t="shared" si="58"/>
        <v>0</v>
      </c>
      <c r="AF186" s="12">
        <f>IF(S$4=0,0,IF(SUM(AF$7:AF185)=2,0,IF(AJ186=AF$6,IF(AJ186=AJ187,IF((AJ185-AJ186)&lt;=(AJ188-AJ187),2,0),IF(AJ186=AJ185,IF((AJ184-AJ185)&gt;(AJ187-AJ186),2,0),2)),0)))</f>
        <v>0</v>
      </c>
      <c r="AG186" s="12">
        <f>IF(C$4=0,0,IF(SUM(AG$7:AG185)=1,0,IF(AK186=AG$6,IF(AK186=AK187,IF((AK185-AK186)&lt;=(AK188-AK187),1,0),IF(AK186=AK185,IF((AK184-AK185)&gt;(AK187-AK186),1,0),1)),0)))</f>
        <v>0</v>
      </c>
      <c r="AH186" s="12">
        <f>IF(C$4=0,0,IF(SUM(AH$7:AH185)=2,0,IF(AL186=AH$6,IF(AL186=AL187,IF((AL185-AL186)&lt;=(AL188-AL187),2,0),IF(AL186=AL185,IF((AL184-AL185)&gt;(AL187-AL186),2,0),2)),0)))</f>
        <v>0</v>
      </c>
      <c r="AI186" s="12">
        <f>IF(S$4=0,0,IF(SUM(AI$7:AI185)=2,0,IF(AM186=AI$6,IF(AM186=AM187,IF((AM185-AM186)&lt;=(AM188-AM187),2,0),IF(AM186=AM185,IF((AM184-AM185)&gt;(AM187-AM186),2,0),2)),0)))</f>
        <v>0</v>
      </c>
      <c r="AJ186" s="12">
        <f t="shared" si="59"/>
        <v>1</v>
      </c>
      <c r="AK186" s="12">
        <f t="shared" si="60"/>
        <v>1</v>
      </c>
      <c r="AL186" s="12">
        <f t="shared" si="61"/>
        <v>1</v>
      </c>
      <c r="AM186" s="12">
        <f t="shared" si="62"/>
        <v>1</v>
      </c>
    </row>
    <row r="187" spans="1:39" ht="12" customHeight="1" x14ac:dyDescent="0.15">
      <c r="A187" s="5">
        <f t="shared" si="47"/>
        <v>0</v>
      </c>
      <c r="B187" s="5">
        <f t="shared" si="48"/>
        <v>0</v>
      </c>
      <c r="C187" s="14">
        <f t="shared" si="63"/>
        <v>-89</v>
      </c>
      <c r="F187" s="120" t="e">
        <f>VLOOKUP(C187,Blad1!$A:$C,3,0)</f>
        <v>#N/A</v>
      </c>
      <c r="G187" s="65" t="str">
        <f t="shared" si="68"/>
        <v/>
      </c>
      <c r="H187" s="4" t="str">
        <f>IF(G187="I",$K187,IF(G187="II",$K187-SUM(H$8:H186),IF(G187="III",$K187-SUM(H$8:H186),IF(G187="IV",$K187-SUM(H$8:H186),IF(G187="V",1-SUM(H$8:H186)," ")))))</f>
        <v xml:space="preserve"> </v>
      </c>
      <c r="I187" s="66" t="str">
        <f t="shared" si="46"/>
        <v/>
      </c>
      <c r="J187" s="43" t="str">
        <f>IF(I187="A",$K187,IF(I187="B",$K187-SUM(J$8:J186),IF(I187="C",$K187-SUM(J$8:J186),IF(I187="D",$K187-SUM(J$8:J186),IF(I187="E",1-SUM(J$8:J186)," ")))))</f>
        <v xml:space="preserve"> </v>
      </c>
      <c r="K187" s="1">
        <f>IF(C$4=0,0,(SUM(D$8:D187)/C$4))</f>
        <v>0</v>
      </c>
      <c r="L187" s="9" t="str">
        <f t="shared" si="49"/>
        <v xml:space="preserve"> </v>
      </c>
      <c r="M187" s="2" t="str">
        <f>IF(U187=2,K187,IF(W187=2,K187-SUM(M$8:M186),IF(X187=2,K187-SUM(M$8:M186),IF(X186=2,1-SUM(M$8:M186)," "))))</f>
        <v xml:space="preserve"> </v>
      </c>
      <c r="N187" s="1" t="str">
        <f t="shared" si="50"/>
        <v xml:space="preserve"> </v>
      </c>
      <c r="P187" s="3" t="str">
        <f>IF(O187="Plus",$K187,IF(O187="Basis",$K187-SUM(P$8:P186),IF(O187="Breedte",$K187-SUM(P$8:P186),IF(O186="Breedte",1-SUM(P$8:P186)," "))))</f>
        <v xml:space="preserve"> </v>
      </c>
      <c r="Q187" s="57" t="str">
        <f t="shared" si="66"/>
        <v/>
      </c>
      <c r="R187" s="93" t="e">
        <f t="shared" si="65"/>
        <v>#N/A</v>
      </c>
      <c r="S187" s="12">
        <f t="shared" si="51"/>
        <v>-89</v>
      </c>
      <c r="T187" s="18">
        <f t="shared" si="52"/>
        <v>0</v>
      </c>
      <c r="U187" s="12">
        <f>IF(C$4=0,0,IF(SUM(U$7:U186)=2,0,IF(Y187=U$6,IF(Y187=Y188,IF((Y186-Y187)&lt;=(Y189-Y188),2,0),IF(Y187=Y186,IF((Y185-Y186)&gt;(Y188-Y187),2,0),2)),0)))</f>
        <v>0</v>
      </c>
      <c r="V187" s="12">
        <f>IF(C$4=0,0,IF(SUM(V$7:V186)=1,0,IF(Z187=V$6,IF(Z187=Z188,IF((Z186-Z187)&lt;=(Z189-Z188),1,0),IF(Z187=Z186,IF((Z185-Z186)&gt;(Z188-Z187),1,0),1)),0)))</f>
        <v>0</v>
      </c>
      <c r="W187" s="12">
        <f>IF(C$4=0,0,IF(SUM(W$7:W186)=2,0,IF(AA187=W$6,IF(AA187=AA188,IF((AA186-AA187)&lt;=(AA189-AA188),2,0),IF(AA187=AA186,IF((AA185-AA186)&gt;(AA188-AA187),2,0),2)),0)))</f>
        <v>0</v>
      </c>
      <c r="X187" s="12">
        <f>IF(C$4=0,0,IF(SUM(X$7:X186)=2,0,IF(AB187=X$6,IF(AB187=AB188,IF((AB186-AB187)&lt;=(AB189-AB188),2,0),IF(AB187=AB186,IF((AB185-AB186)&gt;(AB188-AB187),2,0),2)),0)))</f>
        <v>0</v>
      </c>
      <c r="Y187" s="12">
        <f t="shared" si="53"/>
        <v>1</v>
      </c>
      <c r="Z187" s="12">
        <f t="shared" si="54"/>
        <v>1</v>
      </c>
      <c r="AA187" s="12">
        <f t="shared" si="55"/>
        <v>1</v>
      </c>
      <c r="AB187" s="12">
        <f t="shared" si="56"/>
        <v>1</v>
      </c>
      <c r="AD187" s="12">
        <f t="shared" si="57"/>
        <v>-89</v>
      </c>
      <c r="AE187" s="18">
        <f t="shared" si="58"/>
        <v>0</v>
      </c>
      <c r="AF187" s="12">
        <f>IF(S$4=0,0,IF(SUM(AF$7:AF186)=2,0,IF(AJ187=AF$6,IF(AJ187=AJ188,IF((AJ186-AJ187)&lt;=(AJ189-AJ188),2,0),IF(AJ187=AJ186,IF((AJ185-AJ186)&gt;(AJ188-AJ187),2,0),2)),0)))</f>
        <v>0</v>
      </c>
      <c r="AG187" s="12">
        <f>IF(C$4=0,0,IF(SUM(AG$7:AG186)=1,0,IF(AK187=AG$6,IF(AK187=AK188,IF((AK186-AK187)&lt;=(AK189-AK188),1,0),IF(AK187=AK186,IF((AK185-AK186)&gt;(AK188-AK187),1,0),1)),0)))</f>
        <v>0</v>
      </c>
      <c r="AH187" s="12">
        <f>IF(C$4=0,0,IF(SUM(AH$7:AH186)=2,0,IF(AL187=AH$6,IF(AL187=AL188,IF((AL186-AL187)&lt;=(AL189-AL188),2,0),IF(AL187=AL186,IF((AL185-AL186)&gt;(AL188-AL187),2,0),2)),0)))</f>
        <v>0</v>
      </c>
      <c r="AI187" s="12">
        <f>IF(S$4=0,0,IF(SUM(AI$7:AI186)=2,0,IF(AM187=AI$6,IF(AM187=AM188,IF((AM186-AM187)&lt;=(AM189-AM188),2,0),IF(AM187=AM186,IF((AM185-AM186)&gt;(AM188-AM187),2,0),2)),0)))</f>
        <v>0</v>
      </c>
      <c r="AJ187" s="12">
        <f t="shared" si="59"/>
        <v>1</v>
      </c>
      <c r="AK187" s="12">
        <f t="shared" si="60"/>
        <v>1</v>
      </c>
      <c r="AL187" s="12">
        <f t="shared" si="61"/>
        <v>1</v>
      </c>
      <c r="AM187" s="12">
        <f t="shared" si="62"/>
        <v>1</v>
      </c>
    </row>
    <row r="188" spans="1:39" ht="12" customHeight="1" x14ac:dyDescent="0.15">
      <c r="A188" s="5">
        <f t="shared" si="47"/>
        <v>0</v>
      </c>
      <c r="B188" s="5">
        <f t="shared" si="48"/>
        <v>0</v>
      </c>
      <c r="C188" s="14">
        <f t="shared" si="63"/>
        <v>-90</v>
      </c>
      <c r="F188" s="120" t="e">
        <f>VLOOKUP(C188,Blad1!$A:$C,3,0)</f>
        <v>#N/A</v>
      </c>
      <c r="G188" s="65" t="str">
        <f t="shared" si="68"/>
        <v/>
      </c>
      <c r="H188" s="4" t="str">
        <f>IF(G188="I",$K188,IF(G188="II",$K188-SUM(H$8:H187),IF(G188="III",$K188-SUM(H$8:H187),IF(G188="IV",$K188-SUM(H$8:H187),IF(G188="V",1-SUM(H$8:H187)," ")))))</f>
        <v xml:space="preserve"> </v>
      </c>
      <c r="I188" s="66" t="str">
        <f t="shared" si="46"/>
        <v/>
      </c>
      <c r="J188" s="43" t="str">
        <f>IF(I188="A",$K188,IF(I188="B",$K188-SUM(J$8:J187),IF(I188="C",$K188-SUM(J$8:J187),IF(I188="D",$K188-SUM(J$8:J187),IF(I188="E",1-SUM(J$8:J187)," ")))))</f>
        <v xml:space="preserve"> </v>
      </c>
      <c r="K188" s="1">
        <f>IF(C$4=0,0,(SUM(D$8:D188)/C$4))</f>
        <v>0</v>
      </c>
      <c r="L188" s="9" t="str">
        <f t="shared" si="49"/>
        <v xml:space="preserve"> </v>
      </c>
      <c r="M188" s="2" t="str">
        <f>IF(U188=2,K188,IF(W188=2,K188-SUM(M$8:M187),IF(X188=2,K188-SUM(M$8:M187),IF(X187=2,1-SUM(M$8:M187)," "))))</f>
        <v xml:space="preserve"> </v>
      </c>
      <c r="N188" s="1" t="str">
        <f t="shared" si="50"/>
        <v xml:space="preserve"> </v>
      </c>
      <c r="P188" s="3" t="str">
        <f>IF(O188="Plus",$K188,IF(O188="Basis",$K188-SUM(P$8:P187),IF(O188="Breedte",$K188-SUM(P$8:P187),IF(O187="Breedte",1-SUM(P$8:P187)," "))))</f>
        <v xml:space="preserve"> </v>
      </c>
      <c r="Q188" s="57" t="str">
        <f t="shared" si="66"/>
        <v/>
      </c>
      <c r="R188" s="93" t="e">
        <f t="shared" si="65"/>
        <v>#N/A</v>
      </c>
      <c r="S188" s="12">
        <f t="shared" si="51"/>
        <v>-90</v>
      </c>
      <c r="T188" s="18">
        <f t="shared" si="52"/>
        <v>0</v>
      </c>
      <c r="U188" s="12">
        <f>IF(C$4=0,0,IF(SUM(U$7:U187)=2,0,IF(Y188=U$6,IF(Y188=Y189,IF((Y187-Y188)&lt;=(Y190-Y189),2,0),IF(Y188=Y187,IF((Y186-Y187)&gt;(Y189-Y188),2,0),2)),0)))</f>
        <v>0</v>
      </c>
      <c r="V188" s="12">
        <f>IF(C$4=0,0,IF(SUM(V$7:V187)=1,0,IF(Z188=V$6,IF(Z188=Z189,IF((Z187-Z188)&lt;=(Z190-Z189),1,0),IF(Z188=Z187,IF((Z186-Z187)&gt;(Z189-Z188),1,0),1)),0)))</f>
        <v>0</v>
      </c>
      <c r="W188" s="12">
        <f>IF(C$4=0,0,IF(SUM(W$7:W187)=2,0,IF(AA188=W$6,IF(AA188=AA189,IF((AA187-AA188)&lt;=(AA190-AA189),2,0),IF(AA188=AA187,IF((AA186-AA187)&gt;(AA189-AA188),2,0),2)),0)))</f>
        <v>0</v>
      </c>
      <c r="X188" s="12">
        <f>IF(C$4=0,0,IF(SUM(X$7:X187)=2,0,IF(AB188=X$6,IF(AB188=AB189,IF((AB187-AB188)&lt;=(AB190-AB189),2,0),IF(AB188=AB187,IF((AB186-AB187)&gt;(AB189-AB188),2,0),2)),0)))</f>
        <v>0</v>
      </c>
      <c r="Y188" s="12">
        <f t="shared" si="53"/>
        <v>1</v>
      </c>
      <c r="Z188" s="12">
        <f t="shared" si="54"/>
        <v>1</v>
      </c>
      <c r="AA188" s="12">
        <f t="shared" si="55"/>
        <v>1</v>
      </c>
      <c r="AB188" s="12">
        <f t="shared" si="56"/>
        <v>1</v>
      </c>
      <c r="AD188" s="12">
        <f t="shared" si="57"/>
        <v>-90</v>
      </c>
      <c r="AE188" s="18">
        <f t="shared" si="58"/>
        <v>0</v>
      </c>
      <c r="AF188" s="12">
        <f>IF(S$4=0,0,IF(SUM(AF$7:AF187)=2,0,IF(AJ188=AF$6,IF(AJ188=AJ189,IF((AJ187-AJ188)&lt;=(AJ190-AJ189),2,0),IF(AJ188=AJ187,IF((AJ186-AJ187)&gt;(AJ189-AJ188),2,0),2)),0)))</f>
        <v>0</v>
      </c>
      <c r="AG188" s="12">
        <f>IF(C$4=0,0,IF(SUM(AG$7:AG187)=1,0,IF(AK188=AG$6,IF(AK188=AK189,IF((AK187-AK188)&lt;=(AK190-AK189),1,0),IF(AK188=AK187,IF((AK186-AK187)&gt;(AK189-AK188),1,0),1)),0)))</f>
        <v>0</v>
      </c>
      <c r="AH188" s="12">
        <f>IF(C$4=0,0,IF(SUM(AH$7:AH187)=2,0,IF(AL188=AH$6,IF(AL188=AL189,IF((AL187-AL188)&lt;=(AL190-AL189),2,0),IF(AL188=AL187,IF((AL186-AL187)&gt;(AL189-AL188),2,0),2)),0)))</f>
        <v>0</v>
      </c>
      <c r="AI188" s="12">
        <f>IF(S$4=0,0,IF(SUM(AI$7:AI187)=2,0,IF(AM188=AI$6,IF(AM188=AM189,IF((AM187-AM188)&lt;=(AM190-AM189),2,0),IF(AM188=AM187,IF((AM186-AM187)&gt;(AM189-AM188),2,0),2)),0)))</f>
        <v>0</v>
      </c>
      <c r="AJ188" s="12">
        <f t="shared" si="59"/>
        <v>1</v>
      </c>
      <c r="AK188" s="12">
        <f t="shared" si="60"/>
        <v>1</v>
      </c>
      <c r="AL188" s="12">
        <f t="shared" si="61"/>
        <v>1</v>
      </c>
      <c r="AM188" s="12">
        <f t="shared" si="62"/>
        <v>1</v>
      </c>
    </row>
    <row r="189" spans="1:39" ht="12" customHeight="1" x14ac:dyDescent="0.15">
      <c r="A189" s="5">
        <f t="shared" si="47"/>
        <v>0</v>
      </c>
      <c r="B189" s="5">
        <f t="shared" si="48"/>
        <v>0</v>
      </c>
      <c r="C189" s="14">
        <f t="shared" si="63"/>
        <v>-91</v>
      </c>
      <c r="F189" s="120" t="e">
        <f>VLOOKUP(C189,Blad1!$A:$C,3,0)</f>
        <v>#N/A</v>
      </c>
      <c r="G189" s="65" t="str">
        <f t="shared" si="68"/>
        <v/>
      </c>
      <c r="H189" s="4" t="str">
        <f>IF(G189="I",$K189,IF(G189="II",$K189-SUM(H$8:H188),IF(G189="III",$K189-SUM(H$8:H188),IF(G189="IV",$K189-SUM(H$8:H188),IF(G189="V",1-SUM(H$8:H188)," ")))))</f>
        <v xml:space="preserve"> </v>
      </c>
      <c r="I189" s="66" t="str">
        <f t="shared" si="46"/>
        <v/>
      </c>
      <c r="J189" s="43" t="str">
        <f>IF(I189="A",$K189,IF(I189="B",$K189-SUM(J$8:J188),IF(I189="C",$K189-SUM(J$8:J188),IF(I189="D",$K189-SUM(J$8:J188),IF(I189="E",1-SUM(J$8:J188)," ")))))</f>
        <v xml:space="preserve"> </v>
      </c>
      <c r="K189" s="1">
        <f>IF(C$4=0,0,(SUM(D$8:D189)/C$4))</f>
        <v>0</v>
      </c>
      <c r="L189" s="9" t="str">
        <f t="shared" si="49"/>
        <v xml:space="preserve"> </v>
      </c>
      <c r="M189" s="2" t="str">
        <f>IF(U189=2,K189,IF(W189=2,K189-SUM(M$8:M188),IF(X189=2,K189-SUM(M$8:M188),IF(X188=2,1-SUM(M$8:M188)," "))))</f>
        <v xml:space="preserve"> </v>
      </c>
      <c r="N189" s="1" t="str">
        <f t="shared" si="50"/>
        <v xml:space="preserve"> </v>
      </c>
      <c r="P189" s="3" t="str">
        <f>IF(O189="Plus",$K189,IF(O189="Basis",$K189-SUM(P$8:P188),IF(O189="Breedte",$K189-SUM(P$8:P188),IF(O188="Breedte",1-SUM(P$8:P188)," "))))</f>
        <v xml:space="preserve"> </v>
      </c>
      <c r="Q189" s="57" t="str">
        <f t="shared" si="66"/>
        <v/>
      </c>
      <c r="R189" s="93" t="e">
        <f t="shared" si="65"/>
        <v>#N/A</v>
      </c>
      <c r="S189" s="12">
        <f t="shared" si="51"/>
        <v>-91</v>
      </c>
      <c r="T189" s="18">
        <f t="shared" si="52"/>
        <v>0</v>
      </c>
      <c r="U189" s="12">
        <f>IF(C$4=0,0,IF(SUM(U$7:U188)=2,0,IF(Y189=U$6,IF(Y189=Y190,IF((Y188-Y189)&lt;=(Y191-Y190),2,0),IF(Y189=Y188,IF((Y187-Y188)&gt;(Y190-Y189),2,0),2)),0)))</f>
        <v>0</v>
      </c>
      <c r="V189" s="12">
        <f>IF(C$4=0,0,IF(SUM(V$7:V188)=1,0,IF(Z189=V$6,IF(Z189=Z190,IF((Z188-Z189)&lt;=(Z191-Z190),1,0),IF(Z189=Z188,IF((Z187-Z188)&gt;(Z190-Z189),1,0),1)),0)))</f>
        <v>0</v>
      </c>
      <c r="W189" s="12">
        <f>IF(C$4=0,0,IF(SUM(W$7:W188)=2,0,IF(AA189=W$6,IF(AA189=AA190,IF((AA188-AA189)&lt;=(AA191-AA190),2,0),IF(AA189=AA188,IF((AA187-AA188)&gt;(AA190-AA189),2,0),2)),0)))</f>
        <v>0</v>
      </c>
      <c r="X189" s="12">
        <f>IF(C$4=0,0,IF(SUM(X$7:X188)=2,0,IF(AB189=X$6,IF(AB189=AB190,IF((AB188-AB189)&lt;=(AB191-AB190),2,0),IF(AB189=AB188,IF((AB187-AB188)&gt;(AB190-AB189),2,0),2)),0)))</f>
        <v>0</v>
      </c>
      <c r="Y189" s="12">
        <f t="shared" si="53"/>
        <v>1</v>
      </c>
      <c r="Z189" s="12">
        <f t="shared" si="54"/>
        <v>1</v>
      </c>
      <c r="AA189" s="12">
        <f t="shared" si="55"/>
        <v>1</v>
      </c>
      <c r="AB189" s="12">
        <f t="shared" si="56"/>
        <v>1</v>
      </c>
      <c r="AD189" s="12">
        <f t="shared" si="57"/>
        <v>-91</v>
      </c>
      <c r="AE189" s="18">
        <f t="shared" si="58"/>
        <v>0</v>
      </c>
      <c r="AF189" s="12">
        <f>IF(S$4=0,0,IF(SUM(AF$7:AF188)=2,0,IF(AJ189=AF$6,IF(AJ189=AJ190,IF((AJ188-AJ189)&lt;=(AJ191-AJ190),2,0),IF(AJ189=AJ188,IF((AJ187-AJ188)&gt;(AJ190-AJ189),2,0),2)),0)))</f>
        <v>0</v>
      </c>
      <c r="AG189" s="12">
        <f>IF(C$4=0,0,IF(SUM(AG$7:AG188)=1,0,IF(AK189=AG$6,IF(AK189=AK190,IF((AK188-AK189)&lt;=(AK191-AK190),1,0),IF(AK189=AK188,IF((AK187-AK188)&gt;(AK190-AK189),1,0),1)),0)))</f>
        <v>0</v>
      </c>
      <c r="AH189" s="12">
        <f>IF(C$4=0,0,IF(SUM(AH$7:AH188)=2,0,IF(AL189=AH$6,IF(AL189=AL190,IF((AL188-AL189)&lt;=(AL191-AL190),2,0),IF(AL189=AL188,IF((AL187-AL188)&gt;(AL190-AL189),2,0),2)),0)))</f>
        <v>0</v>
      </c>
      <c r="AI189" s="12">
        <f>IF(S$4=0,0,IF(SUM(AI$7:AI188)=2,0,IF(AM189=AI$6,IF(AM189=AM190,IF((AM188-AM189)&lt;=(AM191-AM190),2,0),IF(AM189=AM188,IF((AM187-AM188)&gt;(AM190-AM189),2,0),2)),0)))</f>
        <v>0</v>
      </c>
      <c r="AJ189" s="12">
        <f t="shared" si="59"/>
        <v>1</v>
      </c>
      <c r="AK189" s="12">
        <f t="shared" si="60"/>
        <v>1</v>
      </c>
      <c r="AL189" s="12">
        <f t="shared" si="61"/>
        <v>1</v>
      </c>
      <c r="AM189" s="12">
        <f t="shared" si="62"/>
        <v>1</v>
      </c>
    </row>
    <row r="190" spans="1:39" ht="12" customHeight="1" x14ac:dyDescent="0.15">
      <c r="A190" s="5">
        <f t="shared" si="47"/>
        <v>0</v>
      </c>
      <c r="B190" s="5">
        <f t="shared" si="48"/>
        <v>0</v>
      </c>
      <c r="C190" s="14">
        <f t="shared" si="63"/>
        <v>-92</v>
      </c>
      <c r="F190" s="120" t="e">
        <f>VLOOKUP(C190,Blad1!$A:$C,3,0)</f>
        <v>#N/A</v>
      </c>
      <c r="G190" s="65" t="str">
        <f t="shared" si="68"/>
        <v/>
      </c>
      <c r="H190" s="4" t="str">
        <f>IF(G190="I",$K190,IF(G190="II",$K190-SUM(H$8:H189),IF(G190="III",$K190-SUM(H$8:H189),IF(G190="IV",$K190-SUM(H$8:H189),IF(G190="V",1-SUM(H$8:H189)," ")))))</f>
        <v xml:space="preserve"> </v>
      </c>
      <c r="I190" s="66" t="str">
        <f t="shared" ref="I190:I201" si="69">IF(C190=45,"A",IF(C190=35,"B",IF(C190=25,"C",IF(C190=17,"D",IF(C190=0,"E","")))))</f>
        <v/>
      </c>
      <c r="J190" s="43" t="str">
        <f>IF(I190="A",$K190,IF(I190="B",$K190-SUM(J$8:J189),IF(I190="C",$K190-SUM(J$8:J189),IF(I190="D",$K190-SUM(J$8:J189),IF(I190="E",1-SUM(J$8:J189)," ")))))</f>
        <v xml:space="preserve"> </v>
      </c>
      <c r="K190" s="1">
        <f>IF(C$4=0,0,(SUM(D$8:D190)/C$4))</f>
        <v>0</v>
      </c>
      <c r="L190" s="9" t="str">
        <f t="shared" si="49"/>
        <v xml:space="preserve"> </v>
      </c>
      <c r="M190" s="2" t="str">
        <f>IF(U190=2,K190,IF(W190=2,K190-SUM(M$8:M189),IF(X190=2,K190-SUM(M$8:M189),IF(X189=2,1-SUM(M$8:M189)," "))))</f>
        <v xml:space="preserve"> </v>
      </c>
      <c r="N190" s="1" t="str">
        <f t="shared" si="50"/>
        <v xml:space="preserve"> </v>
      </c>
      <c r="P190" s="3" t="str">
        <f>IF(O190="Plus",$K190,IF(O190="Basis",$K190-SUM(P$8:P189),IF(O190="Breedte",$K190-SUM(P$8:P189),IF(O189="Breedte",1-SUM(P$8:P189)," "))))</f>
        <v xml:space="preserve"> </v>
      </c>
      <c r="Q190" s="57" t="str">
        <f t="shared" si="66"/>
        <v/>
      </c>
      <c r="R190" s="93" t="e">
        <f t="shared" si="65"/>
        <v>#N/A</v>
      </c>
      <c r="S190" s="12">
        <f t="shared" si="51"/>
        <v>-92</v>
      </c>
      <c r="T190" s="18">
        <f t="shared" si="52"/>
        <v>0</v>
      </c>
      <c r="U190" s="12">
        <f>IF(C$4=0,0,IF(SUM(U$7:U189)=2,0,IF(Y190=U$6,IF(Y190=Y191,IF((Y189-Y190)&lt;=(Y192-Y191),2,0),IF(Y190=Y189,IF((Y188-Y189)&gt;(Y191-Y190),2,0),2)),0)))</f>
        <v>0</v>
      </c>
      <c r="V190" s="12">
        <f>IF(C$4=0,0,IF(SUM(V$7:V189)=1,0,IF(Z190=V$6,IF(Z190=Z191,IF((Z189-Z190)&lt;=(Z192-Z191),1,0),IF(Z190=Z189,IF((Z188-Z189)&gt;(Z191-Z190),1,0),1)),0)))</f>
        <v>0</v>
      </c>
      <c r="W190" s="12">
        <f>IF(C$4=0,0,IF(SUM(W$7:W189)=2,0,IF(AA190=W$6,IF(AA190=AA191,IF((AA189-AA190)&lt;=(AA192-AA191),2,0),IF(AA190=AA189,IF((AA188-AA189)&gt;(AA191-AA190),2,0),2)),0)))</f>
        <v>0</v>
      </c>
      <c r="X190" s="12">
        <f>IF(C$4=0,0,IF(SUM(X$7:X189)=2,0,IF(AB190=X$6,IF(AB190=AB191,IF((AB189-AB190)&lt;=(AB192-AB191),2,0),IF(AB190=AB189,IF((AB188-AB189)&gt;(AB191-AB190),2,0),2)),0)))</f>
        <v>0</v>
      </c>
      <c r="Y190" s="12">
        <f t="shared" si="53"/>
        <v>1</v>
      </c>
      <c r="Z190" s="12">
        <f t="shared" si="54"/>
        <v>1</v>
      </c>
      <c r="AA190" s="12">
        <f t="shared" si="55"/>
        <v>1</v>
      </c>
      <c r="AB190" s="12">
        <f t="shared" si="56"/>
        <v>1</v>
      </c>
      <c r="AD190" s="12">
        <f t="shared" si="57"/>
        <v>-92</v>
      </c>
      <c r="AE190" s="18">
        <f t="shared" si="58"/>
        <v>0</v>
      </c>
      <c r="AF190" s="12">
        <f>IF(S$4=0,0,IF(SUM(AF$7:AF189)=2,0,IF(AJ190=AF$6,IF(AJ190=AJ191,IF((AJ189-AJ190)&lt;=(AJ192-AJ191),2,0),IF(AJ190=AJ189,IF((AJ188-AJ189)&gt;(AJ191-AJ190),2,0),2)),0)))</f>
        <v>0</v>
      </c>
      <c r="AG190" s="12">
        <f>IF(C$4=0,0,IF(SUM(AG$7:AG189)=1,0,IF(AK190=AG$6,IF(AK190=AK191,IF((AK189-AK190)&lt;=(AK192-AK191),1,0),IF(AK190=AK189,IF((AK188-AK189)&gt;(AK191-AK190),1,0),1)),0)))</f>
        <v>0</v>
      </c>
      <c r="AH190" s="12">
        <f>IF(C$4=0,0,IF(SUM(AH$7:AH189)=2,0,IF(AL190=AH$6,IF(AL190=AL191,IF((AL189-AL190)&lt;=(AL192-AL191),2,0),IF(AL190=AL189,IF((AL188-AL189)&gt;(AL191-AL190),2,0),2)),0)))</f>
        <v>0</v>
      </c>
      <c r="AI190" s="12">
        <f>IF(S$4=0,0,IF(SUM(AI$7:AI189)=2,0,IF(AM190=AI$6,IF(AM190=AM191,IF((AM189-AM190)&lt;=(AM192-AM191),2,0),IF(AM190=AM189,IF((AM188-AM189)&gt;(AM191-AM190),2,0),2)),0)))</f>
        <v>0</v>
      </c>
      <c r="AJ190" s="12">
        <f t="shared" si="59"/>
        <v>1</v>
      </c>
      <c r="AK190" s="12">
        <f t="shared" si="60"/>
        <v>1</v>
      </c>
      <c r="AL190" s="12">
        <f t="shared" si="61"/>
        <v>1</v>
      </c>
      <c r="AM190" s="12">
        <f t="shared" si="62"/>
        <v>1</v>
      </c>
    </row>
    <row r="191" spans="1:39" ht="12" customHeight="1" x14ac:dyDescent="0.15">
      <c r="A191" s="5">
        <f t="shared" si="47"/>
        <v>0</v>
      </c>
      <c r="B191" s="5">
        <f t="shared" si="48"/>
        <v>0</v>
      </c>
      <c r="C191" s="14">
        <f t="shared" si="63"/>
        <v>-93</v>
      </c>
      <c r="F191" s="120" t="e">
        <f>VLOOKUP(C191,Blad1!$A:$C,3,0)</f>
        <v>#N/A</v>
      </c>
      <c r="G191" s="65" t="str">
        <f t="shared" si="68"/>
        <v/>
      </c>
      <c r="H191" s="4" t="str">
        <f>IF(G191="I",$K191,IF(G191="II",$K191-SUM(H$8:H190),IF(G191="III",$K191-SUM(H$8:H190),IF(G191="IV",$K191-SUM(H$8:H190),IF(G191="V",1-SUM(H$8:H190)," ")))))</f>
        <v xml:space="preserve"> </v>
      </c>
      <c r="I191" s="66" t="str">
        <f t="shared" si="69"/>
        <v/>
      </c>
      <c r="J191" s="43" t="str">
        <f>IF(I191="A",$K191,IF(I191="B",$K191-SUM(J$8:J190),IF(I191="C",$K191-SUM(J$8:J190),IF(I191="D",$K191-SUM(J$8:J190),IF(I191="E",1-SUM(J$8:J190)," ")))))</f>
        <v xml:space="preserve"> </v>
      </c>
      <c r="K191" s="1">
        <f>IF(C$4=0,0,(SUM(D$8:D191)/C$4))</f>
        <v>0</v>
      </c>
      <c r="L191" s="9" t="str">
        <f t="shared" si="49"/>
        <v xml:space="preserve"> </v>
      </c>
      <c r="M191" s="2" t="str">
        <f>IF(U191=2,K191,IF(W191=2,K191-SUM(M$8:M190),IF(X191=2,K191-SUM(M$8:M190),IF(X190=2,1-SUM(M$8:M190)," "))))</f>
        <v xml:space="preserve"> </v>
      </c>
      <c r="N191" s="1" t="str">
        <f t="shared" si="50"/>
        <v xml:space="preserve"> </v>
      </c>
      <c r="P191" s="3" t="str">
        <f>IF(O191="Plus",$K191,IF(O191="Basis",$K191-SUM(P$8:P190),IF(O191="Breedte",$K191-SUM(P$8:P190),IF(O190="Breedte",1-SUM(P$8:P190)," "))))</f>
        <v xml:space="preserve"> </v>
      </c>
      <c r="Q191" s="57" t="str">
        <f t="shared" si="66"/>
        <v/>
      </c>
      <c r="R191" s="93" t="e">
        <f t="shared" si="65"/>
        <v>#N/A</v>
      </c>
      <c r="S191" s="12">
        <f t="shared" si="51"/>
        <v>-93</v>
      </c>
      <c r="T191" s="18">
        <f t="shared" si="52"/>
        <v>0</v>
      </c>
      <c r="U191" s="12">
        <f>IF(C$4=0,0,IF(SUM(U$7:U190)=2,0,IF(Y191=U$6,IF(Y191=Y192,IF((Y190-Y191)&lt;=(Y193-Y192),2,0),IF(Y191=Y190,IF((Y189-Y190)&gt;(Y192-Y191),2,0),2)),0)))</f>
        <v>0</v>
      </c>
      <c r="V191" s="12">
        <f>IF(C$4=0,0,IF(SUM(V$7:V190)=1,0,IF(Z191=V$6,IF(Z191=Z192,IF((Z190-Z191)&lt;=(Z193-Z192),1,0),IF(Z191=Z190,IF((Z189-Z190)&gt;(Z192-Z191),1,0),1)),0)))</f>
        <v>0</v>
      </c>
      <c r="W191" s="12">
        <f>IF(C$4=0,0,IF(SUM(W$7:W190)=2,0,IF(AA191=W$6,IF(AA191=AA192,IF((AA190-AA191)&lt;=(AA193-AA192),2,0),IF(AA191=AA190,IF((AA189-AA190)&gt;(AA192-AA191),2,0),2)),0)))</f>
        <v>0</v>
      </c>
      <c r="X191" s="12">
        <f>IF(C$4=0,0,IF(SUM(X$7:X190)=2,0,IF(AB191=X$6,IF(AB191=AB192,IF((AB190-AB191)&lt;=(AB193-AB192),2,0),IF(AB191=AB190,IF((AB189-AB190)&gt;(AB192-AB191),2,0),2)),0)))</f>
        <v>0</v>
      </c>
      <c r="Y191" s="12">
        <f t="shared" si="53"/>
        <v>1</v>
      </c>
      <c r="Z191" s="12">
        <f t="shared" si="54"/>
        <v>1</v>
      </c>
      <c r="AA191" s="12">
        <f t="shared" si="55"/>
        <v>1</v>
      </c>
      <c r="AB191" s="12">
        <f t="shared" si="56"/>
        <v>1</v>
      </c>
      <c r="AD191" s="12">
        <f t="shared" si="57"/>
        <v>-93</v>
      </c>
      <c r="AE191" s="18">
        <f t="shared" si="58"/>
        <v>0</v>
      </c>
      <c r="AF191" s="12">
        <f>IF(S$4=0,0,IF(SUM(AF$7:AF190)=2,0,IF(AJ191=AF$6,IF(AJ191=AJ192,IF((AJ190-AJ191)&lt;=(AJ193-AJ192),2,0),IF(AJ191=AJ190,IF((AJ189-AJ190)&gt;(AJ192-AJ191),2,0),2)),0)))</f>
        <v>0</v>
      </c>
      <c r="AG191" s="12">
        <f>IF(C$4=0,0,IF(SUM(AG$7:AG190)=1,0,IF(AK191=AG$6,IF(AK191=AK192,IF((AK190-AK191)&lt;=(AK193-AK192),1,0),IF(AK191=AK190,IF((AK189-AK190)&gt;(AK192-AK191),1,0),1)),0)))</f>
        <v>0</v>
      </c>
      <c r="AH191" s="12">
        <f>IF(C$4=0,0,IF(SUM(AH$7:AH190)=2,0,IF(AL191=AH$6,IF(AL191=AL192,IF((AL190-AL191)&lt;=(AL193-AL192),2,0),IF(AL191=AL190,IF((AL189-AL190)&gt;(AL192-AL191),2,0),2)),0)))</f>
        <v>0</v>
      </c>
      <c r="AI191" s="12">
        <f>IF(S$4=0,0,IF(SUM(AI$7:AI190)=2,0,IF(AM191=AI$6,IF(AM191=AM192,IF((AM190-AM191)&lt;=(AM193-AM192),2,0),IF(AM191=AM190,IF((AM189-AM190)&gt;(AM192-AM191),2,0),2)),0)))</f>
        <v>0</v>
      </c>
      <c r="AJ191" s="12">
        <f t="shared" si="59"/>
        <v>1</v>
      </c>
      <c r="AK191" s="12">
        <f t="shared" si="60"/>
        <v>1</v>
      </c>
      <c r="AL191" s="12">
        <f t="shared" si="61"/>
        <v>1</v>
      </c>
      <c r="AM191" s="12">
        <f t="shared" si="62"/>
        <v>1</v>
      </c>
    </row>
    <row r="192" spans="1:39" ht="12" customHeight="1" x14ac:dyDescent="0.15">
      <c r="A192" s="5">
        <f t="shared" si="47"/>
        <v>0</v>
      </c>
      <c r="B192" s="5">
        <f t="shared" si="48"/>
        <v>0</v>
      </c>
      <c r="C192" s="14">
        <f t="shared" si="63"/>
        <v>-94</v>
      </c>
      <c r="F192" s="120" t="e">
        <f>VLOOKUP(C192,Blad1!$A:$C,3,0)</f>
        <v>#N/A</v>
      </c>
      <c r="G192" s="65" t="str">
        <f t="shared" si="68"/>
        <v/>
      </c>
      <c r="H192" s="4" t="str">
        <f>IF(G192="I",$K192,IF(G192="II",$K192-SUM(H$8:H191),IF(G192="III",$K192-SUM(H$8:H191),IF(G192="IV",$K192-SUM(H$8:H191),IF(G192="V",1-SUM(H$8:H191)," ")))))</f>
        <v xml:space="preserve"> </v>
      </c>
      <c r="I192" s="66" t="str">
        <f t="shared" si="69"/>
        <v/>
      </c>
      <c r="J192" s="43" t="str">
        <f>IF(I192="A",$K192,IF(I192="B",$K192-SUM(J$8:J191),IF(I192="C",$K192-SUM(J$8:J191),IF(I192="D",$K192-SUM(J$8:J191),IF(I192="E",1-SUM(J$8:J191)," ")))))</f>
        <v xml:space="preserve"> </v>
      </c>
      <c r="K192" s="1">
        <f>IF(C$4=0,0,(SUM(D$8:D192)/C$4))</f>
        <v>0</v>
      </c>
      <c r="L192" s="9" t="str">
        <f t="shared" si="49"/>
        <v xml:space="preserve"> </v>
      </c>
      <c r="M192" s="2" t="str">
        <f>IF(U192=2,K192,IF(W192=2,K192-SUM(M$8:M191),IF(X192=2,K192-SUM(M$8:M191),IF(X191=2,1-SUM(M$8:M191)," "))))</f>
        <v xml:space="preserve"> </v>
      </c>
      <c r="N192" s="1" t="str">
        <f t="shared" si="50"/>
        <v xml:space="preserve"> </v>
      </c>
      <c r="P192" s="3" t="str">
        <f>IF(O192="Plus",$K192,IF(O192="Basis",$K192-SUM(P$8:P191),IF(O192="Breedte",$K192-SUM(P$8:P191),IF(O191="Breedte",1-SUM(P$8:P191)," "))))</f>
        <v xml:space="preserve"> </v>
      </c>
      <c r="Q192" s="57" t="str">
        <f t="shared" si="66"/>
        <v/>
      </c>
      <c r="R192" s="93" t="e">
        <f t="shared" si="65"/>
        <v>#N/A</v>
      </c>
      <c r="S192" s="12">
        <f t="shared" si="51"/>
        <v>-94</v>
      </c>
      <c r="T192" s="18">
        <f t="shared" si="52"/>
        <v>0</v>
      </c>
      <c r="U192" s="12">
        <f>IF(C$4=0,0,IF(SUM(U$7:U191)=2,0,IF(Y192=U$6,IF(Y192=Y193,IF((Y191-Y192)&lt;=(Y194-Y193),2,0),IF(Y192=Y191,IF((Y190-Y191)&gt;(Y193-Y192),2,0),2)),0)))</f>
        <v>0</v>
      </c>
      <c r="V192" s="12">
        <f>IF(C$4=0,0,IF(SUM(V$7:V191)=1,0,IF(Z192=V$6,IF(Z192=Z193,IF((Z191-Z192)&lt;=(Z194-Z193),1,0),IF(Z192=Z191,IF((Z190-Z191)&gt;(Z193-Z192),1,0),1)),0)))</f>
        <v>0</v>
      </c>
      <c r="W192" s="12">
        <f>IF(C$4=0,0,IF(SUM(W$7:W191)=2,0,IF(AA192=W$6,IF(AA192=AA193,IF((AA191-AA192)&lt;=(AA194-AA193),2,0),IF(AA192=AA191,IF((AA190-AA191)&gt;(AA193-AA192),2,0),2)),0)))</f>
        <v>0</v>
      </c>
      <c r="X192" s="12">
        <f>IF(C$4=0,0,IF(SUM(X$7:X191)=2,0,IF(AB192=X$6,IF(AB192=AB193,IF((AB191-AB192)&lt;=(AB194-AB193),2,0),IF(AB192=AB191,IF((AB190-AB191)&gt;(AB193-AB192),2,0),2)),0)))</f>
        <v>0</v>
      </c>
      <c r="Y192" s="12">
        <f t="shared" si="53"/>
        <v>1</v>
      </c>
      <c r="Z192" s="12">
        <f t="shared" si="54"/>
        <v>1</v>
      </c>
      <c r="AA192" s="12">
        <f t="shared" si="55"/>
        <v>1</v>
      </c>
      <c r="AB192" s="12">
        <f t="shared" si="56"/>
        <v>1</v>
      </c>
      <c r="AD192" s="12">
        <f t="shared" si="57"/>
        <v>-94</v>
      </c>
      <c r="AE192" s="18">
        <f t="shared" si="58"/>
        <v>0</v>
      </c>
      <c r="AF192" s="12">
        <f>IF(S$4=0,0,IF(SUM(AF$7:AF191)=2,0,IF(AJ192=AF$6,IF(AJ192=AJ193,IF((AJ191-AJ192)&lt;=(AJ194-AJ193),2,0),IF(AJ192=AJ191,IF((AJ190-AJ191)&gt;(AJ193-AJ192),2,0),2)),0)))</f>
        <v>0</v>
      </c>
      <c r="AG192" s="12">
        <f>IF(C$4=0,0,IF(SUM(AG$7:AG191)=1,0,IF(AK192=AG$6,IF(AK192=AK193,IF((AK191-AK192)&lt;=(AK194-AK193),1,0),IF(AK192=AK191,IF((AK190-AK191)&gt;(AK193-AK192),1,0),1)),0)))</f>
        <v>0</v>
      </c>
      <c r="AH192" s="12">
        <f>IF(C$4=0,0,IF(SUM(AH$7:AH191)=2,0,IF(AL192=AH$6,IF(AL192=AL193,IF((AL191-AL192)&lt;=(AL194-AL193),2,0),IF(AL192=AL191,IF((AL190-AL191)&gt;(AL193-AL192),2,0),2)),0)))</f>
        <v>0</v>
      </c>
      <c r="AI192" s="12">
        <f>IF(S$4=0,0,IF(SUM(AI$7:AI191)=2,0,IF(AM192=AI$6,IF(AM192=AM193,IF((AM191-AM192)&lt;=(AM194-AM193),2,0),IF(AM192=AM191,IF((AM190-AM191)&gt;(AM193-AM192),2,0),2)),0)))</f>
        <v>0</v>
      </c>
      <c r="AJ192" s="12">
        <f t="shared" si="59"/>
        <v>1</v>
      </c>
      <c r="AK192" s="12">
        <f t="shared" si="60"/>
        <v>1</v>
      </c>
      <c r="AL192" s="12">
        <f t="shared" si="61"/>
        <v>1</v>
      </c>
      <c r="AM192" s="12">
        <f t="shared" si="62"/>
        <v>1</v>
      </c>
    </row>
    <row r="193" spans="1:39" ht="12" customHeight="1" x14ac:dyDescent="0.15">
      <c r="A193" s="5">
        <f t="shared" si="47"/>
        <v>0</v>
      </c>
      <c r="B193" s="5">
        <f t="shared" si="48"/>
        <v>0</v>
      </c>
      <c r="C193" s="14">
        <f t="shared" si="63"/>
        <v>-95</v>
      </c>
      <c r="F193" s="120" t="e">
        <f>VLOOKUP(C193,Blad1!$A:$C,3,0)</f>
        <v>#N/A</v>
      </c>
      <c r="G193" s="65" t="str">
        <f t="shared" si="68"/>
        <v/>
      </c>
      <c r="H193" s="4" t="str">
        <f>IF(G193="I",$K193,IF(G193="II",$K193-SUM(H$8:H192),IF(G193="III",$K193-SUM(H$8:H192),IF(G193="IV",$K193-SUM(H$8:H192),IF(G193="V",1-SUM(H$8:H192)," ")))))</f>
        <v xml:space="preserve"> </v>
      </c>
      <c r="I193" s="66" t="str">
        <f t="shared" si="69"/>
        <v/>
      </c>
      <c r="J193" s="43" t="str">
        <f>IF(I193="A",$K193,IF(I193="B",$K193-SUM(J$8:J192),IF(I193="C",$K193-SUM(J$8:J192),IF(I193="D",$K193-SUM(J$8:J192),IF(I193="E",1-SUM(J$8:J192)," ")))))</f>
        <v xml:space="preserve"> </v>
      </c>
      <c r="K193" s="1">
        <f>IF(C$4=0,0,(SUM(D$8:D193)/C$4))</f>
        <v>0</v>
      </c>
      <c r="L193" s="9" t="str">
        <f t="shared" si="49"/>
        <v xml:space="preserve"> </v>
      </c>
      <c r="M193" s="2" t="str">
        <f>IF(U193=2,K193,IF(W193=2,K193-SUM(M$8:M192),IF(X193=2,K193-SUM(M$8:M192),IF(X192=2,1-SUM(M$8:M192)," "))))</f>
        <v xml:space="preserve"> </v>
      </c>
      <c r="N193" s="1" t="str">
        <f t="shared" si="50"/>
        <v xml:space="preserve"> </v>
      </c>
      <c r="P193" s="3" t="str">
        <f>IF(O193="Plus",$K193,IF(O193="Basis",$K193-SUM(P$8:P192),IF(O193="Breedte",$K193-SUM(P$8:P192),IF(O192="Breedte",1-SUM(P$8:P192)," "))))</f>
        <v xml:space="preserve"> </v>
      </c>
      <c r="Q193" s="57" t="str">
        <f t="shared" si="66"/>
        <v/>
      </c>
      <c r="R193" s="93" t="e">
        <f t="shared" si="65"/>
        <v>#N/A</v>
      </c>
      <c r="S193" s="12">
        <f t="shared" si="51"/>
        <v>-95</v>
      </c>
      <c r="T193" s="18">
        <f t="shared" si="52"/>
        <v>0</v>
      </c>
      <c r="U193" s="12">
        <f>IF(C$4=0,0,IF(SUM(U$7:U192)=2,0,IF(Y193=U$6,IF(Y193=Y194,IF((Y192-Y193)&lt;=(Y195-Y194),2,0),IF(Y193=Y192,IF((Y191-Y192)&gt;(Y194-Y193),2,0),2)),0)))</f>
        <v>0</v>
      </c>
      <c r="V193" s="12">
        <f>IF(C$4=0,0,IF(SUM(V$7:V192)=1,0,IF(Z193=V$6,IF(Z193=Z194,IF((Z192-Z193)&lt;=(Z195-Z194),1,0),IF(Z193=Z192,IF((Z191-Z192)&gt;(Z194-Z193),1,0),1)),0)))</f>
        <v>0</v>
      </c>
      <c r="W193" s="12">
        <f>IF(C$4=0,0,IF(SUM(W$7:W192)=2,0,IF(AA193=W$6,IF(AA193=AA194,IF((AA192-AA193)&lt;=(AA195-AA194),2,0),IF(AA193=AA192,IF((AA191-AA192)&gt;(AA194-AA193),2,0),2)),0)))</f>
        <v>0</v>
      </c>
      <c r="X193" s="12">
        <f>IF(C$4=0,0,IF(SUM(X$7:X192)=2,0,IF(AB193=X$6,IF(AB193=AB194,IF((AB192-AB193)&lt;=(AB195-AB194),2,0),IF(AB193=AB192,IF((AB191-AB192)&gt;(AB194-AB193),2,0),2)),0)))</f>
        <v>0</v>
      </c>
      <c r="Y193" s="12">
        <f t="shared" si="53"/>
        <v>1</v>
      </c>
      <c r="Z193" s="12">
        <f t="shared" si="54"/>
        <v>1</v>
      </c>
      <c r="AA193" s="12">
        <f t="shared" si="55"/>
        <v>1</v>
      </c>
      <c r="AB193" s="12">
        <f t="shared" si="56"/>
        <v>1</v>
      </c>
      <c r="AD193" s="12">
        <f t="shared" si="57"/>
        <v>-95</v>
      </c>
      <c r="AE193" s="18">
        <f t="shared" si="58"/>
        <v>0</v>
      </c>
      <c r="AF193" s="12">
        <f>IF(S$4=0,0,IF(SUM(AF$7:AF192)=2,0,IF(AJ193=AF$6,IF(AJ193=AJ194,IF((AJ192-AJ193)&lt;=(AJ195-AJ194),2,0),IF(AJ193=AJ192,IF((AJ191-AJ192)&gt;(AJ194-AJ193),2,0),2)),0)))</f>
        <v>0</v>
      </c>
      <c r="AG193" s="12">
        <f>IF(C$4=0,0,IF(SUM(AG$7:AG192)=1,0,IF(AK193=AG$6,IF(AK193=AK194,IF((AK192-AK193)&lt;=(AK195-AK194),1,0),IF(AK193=AK192,IF((AK191-AK192)&gt;(AK194-AK193),1,0),1)),0)))</f>
        <v>0</v>
      </c>
      <c r="AH193" s="12">
        <f>IF(C$4=0,0,IF(SUM(AH$7:AH192)=2,0,IF(AL193=AH$6,IF(AL193=AL194,IF((AL192-AL193)&lt;=(AL195-AL194),2,0),IF(AL193=AL192,IF((AL191-AL192)&gt;(AL194-AL193),2,0),2)),0)))</f>
        <v>0</v>
      </c>
      <c r="AI193" s="12">
        <f>IF(S$4=0,0,IF(SUM(AI$7:AI192)=2,0,IF(AM193=AI$6,IF(AM193=AM194,IF((AM192-AM193)&lt;=(AM195-AM194),2,0),IF(AM193=AM192,IF((AM191-AM192)&gt;(AM194-AM193),2,0),2)),0)))</f>
        <v>0</v>
      </c>
      <c r="AJ193" s="12">
        <f t="shared" si="59"/>
        <v>1</v>
      </c>
      <c r="AK193" s="12">
        <f t="shared" si="60"/>
        <v>1</v>
      </c>
      <c r="AL193" s="12">
        <f t="shared" si="61"/>
        <v>1</v>
      </c>
      <c r="AM193" s="12">
        <f t="shared" si="62"/>
        <v>1</v>
      </c>
    </row>
    <row r="194" spans="1:39" ht="12" customHeight="1" x14ac:dyDescent="0.15">
      <c r="A194" s="5">
        <f t="shared" si="47"/>
        <v>0</v>
      </c>
      <c r="B194" s="5">
        <f t="shared" si="48"/>
        <v>0</v>
      </c>
      <c r="C194" s="14">
        <f t="shared" si="63"/>
        <v>-96</v>
      </c>
      <c r="F194" s="120" t="e">
        <f>VLOOKUP(C194,Blad1!$A:$C,3,0)</f>
        <v>#N/A</v>
      </c>
      <c r="G194" s="65" t="str">
        <f t="shared" si="68"/>
        <v/>
      </c>
      <c r="H194" s="4" t="str">
        <f>IF(G194="I",$K194,IF(G194="II",$K194-SUM(H$8:H193),IF(G194="III",$K194-SUM(H$8:H193),IF(G194="IV",$K194-SUM(H$8:H193),IF(G194="V",1-SUM(H$8:H193)," ")))))</f>
        <v xml:space="preserve"> </v>
      </c>
      <c r="I194" s="66" t="str">
        <f t="shared" si="69"/>
        <v/>
      </c>
      <c r="J194" s="43" t="str">
        <f>IF(I194="A",$K194,IF(I194="B",$K194-SUM(J$8:J193),IF(I194="C",$K194-SUM(J$8:J193),IF(I194="D",$K194-SUM(J$8:J193),IF(I194="E",1-SUM(J$8:J193)," ")))))</f>
        <v xml:space="preserve"> </v>
      </c>
      <c r="K194" s="1">
        <f>IF(C$4=0,0,(SUM(D$8:D194)/C$4))</f>
        <v>0</v>
      </c>
      <c r="L194" s="9" t="str">
        <f t="shared" si="49"/>
        <v xml:space="preserve"> </v>
      </c>
      <c r="M194" s="2" t="str">
        <f>IF(U194=2,K194,IF(W194=2,K194-SUM(M$8:M193),IF(X194=2,K194-SUM(M$8:M193),IF(X193=2,1-SUM(M$8:M193)," "))))</f>
        <v xml:space="preserve"> </v>
      </c>
      <c r="N194" s="1" t="str">
        <f t="shared" si="50"/>
        <v xml:space="preserve"> </v>
      </c>
      <c r="P194" s="3" t="str">
        <f>IF(O194="Plus",$K194,IF(O194="Basis",$K194-SUM(P$8:P193),IF(O194="Breedte",$K194-SUM(P$8:P193),IF(O193="Breedte",1-SUM(P$8:P193)," "))))</f>
        <v xml:space="preserve"> </v>
      </c>
      <c r="Q194" s="57" t="str">
        <f t="shared" si="66"/>
        <v/>
      </c>
      <c r="R194" s="93" t="e">
        <f t="shared" si="65"/>
        <v>#N/A</v>
      </c>
      <c r="S194" s="12">
        <f t="shared" si="51"/>
        <v>-96</v>
      </c>
      <c r="T194" s="18">
        <f t="shared" si="52"/>
        <v>0</v>
      </c>
      <c r="U194" s="12">
        <f>IF(C$4=0,0,IF(SUM(U$7:U193)=2,0,IF(Y194=U$6,IF(Y194=Y195,IF((Y193-Y194)&lt;=(Y196-Y195),2,0),IF(Y194=Y193,IF((Y192-Y193)&gt;(Y195-Y194),2,0),2)),0)))</f>
        <v>0</v>
      </c>
      <c r="V194" s="12">
        <f>IF(C$4=0,0,IF(SUM(V$7:V193)=1,0,IF(Z194=V$6,IF(Z194=Z195,IF((Z193-Z194)&lt;=(Z196-Z195),1,0),IF(Z194=Z193,IF((Z192-Z193)&gt;(Z195-Z194),1,0),1)),0)))</f>
        <v>0</v>
      </c>
      <c r="W194" s="12">
        <f>IF(C$4=0,0,IF(SUM(W$7:W193)=2,0,IF(AA194=W$6,IF(AA194=AA195,IF((AA193-AA194)&lt;=(AA196-AA195),2,0),IF(AA194=AA193,IF((AA192-AA193)&gt;(AA195-AA194),2,0),2)),0)))</f>
        <v>0</v>
      </c>
      <c r="X194" s="12">
        <f>IF(C$4=0,0,IF(SUM(X$7:X193)=2,0,IF(AB194=X$6,IF(AB194=AB195,IF((AB193-AB194)&lt;=(AB196-AB195),2,0),IF(AB194=AB193,IF((AB192-AB193)&gt;(AB195-AB194),2,0),2)),0)))</f>
        <v>0</v>
      </c>
      <c r="Y194" s="12">
        <f t="shared" si="53"/>
        <v>1</v>
      </c>
      <c r="Z194" s="12">
        <f t="shared" si="54"/>
        <v>1</v>
      </c>
      <c r="AA194" s="12">
        <f t="shared" si="55"/>
        <v>1</v>
      </c>
      <c r="AB194" s="12">
        <f t="shared" si="56"/>
        <v>1</v>
      </c>
      <c r="AD194" s="12">
        <f t="shared" si="57"/>
        <v>-96</v>
      </c>
      <c r="AE194" s="18">
        <f t="shared" si="58"/>
        <v>0</v>
      </c>
      <c r="AF194" s="12">
        <f>IF(S$4=0,0,IF(SUM(AF$7:AF193)=2,0,IF(AJ194=AF$6,IF(AJ194=AJ195,IF((AJ193-AJ194)&lt;=(AJ196-AJ195),2,0),IF(AJ194=AJ193,IF((AJ192-AJ193)&gt;(AJ195-AJ194),2,0),2)),0)))</f>
        <v>0</v>
      </c>
      <c r="AG194" s="12">
        <f>IF(C$4=0,0,IF(SUM(AG$7:AG193)=1,0,IF(AK194=AG$6,IF(AK194=AK195,IF((AK193-AK194)&lt;=(AK196-AK195),1,0),IF(AK194=AK193,IF((AK192-AK193)&gt;(AK195-AK194),1,0),1)),0)))</f>
        <v>0</v>
      </c>
      <c r="AH194" s="12">
        <f>IF(C$4=0,0,IF(SUM(AH$7:AH193)=2,0,IF(AL194=AH$6,IF(AL194=AL195,IF((AL193-AL194)&lt;=(AL196-AL195),2,0),IF(AL194=AL193,IF((AL192-AL193)&gt;(AL195-AL194),2,0),2)),0)))</f>
        <v>0</v>
      </c>
      <c r="AI194" s="12">
        <f>IF(S$4=0,0,IF(SUM(AI$7:AI193)=2,0,IF(AM194=AI$6,IF(AM194=AM195,IF((AM193-AM194)&lt;=(AM196-AM195),2,0),IF(AM194=AM193,IF((AM192-AM193)&gt;(AM195-AM194),2,0),2)),0)))</f>
        <v>0</v>
      </c>
      <c r="AJ194" s="12">
        <f t="shared" si="59"/>
        <v>1</v>
      </c>
      <c r="AK194" s="12">
        <f t="shared" si="60"/>
        <v>1</v>
      </c>
      <c r="AL194" s="12">
        <f t="shared" si="61"/>
        <v>1</v>
      </c>
      <c r="AM194" s="12">
        <f t="shared" si="62"/>
        <v>1</v>
      </c>
    </row>
    <row r="195" spans="1:39" ht="12" customHeight="1" x14ac:dyDescent="0.15">
      <c r="A195" s="5">
        <f t="shared" si="47"/>
        <v>0</v>
      </c>
      <c r="B195" s="5">
        <f t="shared" si="48"/>
        <v>0</v>
      </c>
      <c r="C195" s="14">
        <f t="shared" si="63"/>
        <v>-97</v>
      </c>
      <c r="F195" s="120" t="e">
        <f>VLOOKUP(C195,Blad1!$A:$C,3,0)</f>
        <v>#N/A</v>
      </c>
      <c r="G195" s="65" t="str">
        <f t="shared" si="68"/>
        <v/>
      </c>
      <c r="H195" s="4" t="str">
        <f>IF(G195="I",$K195,IF(G195="II",$K195-SUM(H$8:H194),IF(G195="III",$K195-SUM(H$8:H194),IF(G195="IV",$K195-SUM(H$8:H194),IF(G195="V",1-SUM(H$8:H194)," ")))))</f>
        <v xml:space="preserve"> </v>
      </c>
      <c r="I195" s="66" t="str">
        <f t="shared" si="69"/>
        <v/>
      </c>
      <c r="J195" s="43" t="str">
        <f>IF(I195="A",$K195,IF(I195="B",$K195-SUM(J$8:J194),IF(I195="C",$K195-SUM(J$8:J194),IF(I195="D",$K195-SUM(J$8:J194),IF(I195="E",1-SUM(J$8:J194)," ")))))</f>
        <v xml:space="preserve"> </v>
      </c>
      <c r="K195" s="1">
        <f>IF(C$4=0,0,(SUM(D$8:D195)/C$4))</f>
        <v>0</v>
      </c>
      <c r="L195" s="9" t="str">
        <f t="shared" si="49"/>
        <v xml:space="preserve"> </v>
      </c>
      <c r="M195" s="2" t="str">
        <f>IF(U195=2,K195,IF(W195=2,K195-SUM(M$8:M194),IF(X195=2,K195-SUM(M$8:M194),IF(X194=2,1-SUM(M$8:M194)," "))))</f>
        <v xml:space="preserve"> </v>
      </c>
      <c r="N195" s="1" t="str">
        <f t="shared" si="50"/>
        <v xml:space="preserve"> </v>
      </c>
      <c r="P195" s="3" t="str">
        <f>IF(O195="Plus",$K195,IF(O195="Basis",$K195-SUM(P$8:P194),IF(O195="Breedte",$K195-SUM(P$8:P194),IF(O194="Breedte",1-SUM(P$8:P194)," "))))</f>
        <v xml:space="preserve"> </v>
      </c>
      <c r="Q195" s="57" t="str">
        <f t="shared" si="66"/>
        <v/>
      </c>
      <c r="R195" s="93" t="e">
        <f t="shared" si="65"/>
        <v>#N/A</v>
      </c>
      <c r="S195" s="12">
        <f t="shared" si="51"/>
        <v>-97</v>
      </c>
      <c r="T195" s="18">
        <f t="shared" si="52"/>
        <v>0</v>
      </c>
      <c r="U195" s="12">
        <f>IF(C$4=0,0,IF(SUM(U$7:U194)=2,0,IF(Y195=U$6,IF(Y195=Y196,IF((Y194-Y195)&lt;=(Y197-Y196),2,0),IF(Y195=Y194,IF((Y193-Y194)&gt;(Y196-Y195),2,0),2)),0)))</f>
        <v>0</v>
      </c>
      <c r="V195" s="12">
        <f>IF(C$4=0,0,IF(SUM(V$7:V194)=1,0,IF(Z195=V$6,IF(Z195=Z196,IF((Z194-Z195)&lt;=(Z197-Z196),1,0),IF(Z195=Z194,IF((Z193-Z194)&gt;(Z196-Z195),1,0),1)),0)))</f>
        <v>0</v>
      </c>
      <c r="W195" s="12">
        <f>IF(C$4=0,0,IF(SUM(W$7:W194)=2,0,IF(AA195=W$6,IF(AA195=AA196,IF((AA194-AA195)&lt;=(AA197-AA196),2,0),IF(AA195=AA194,IF((AA193-AA194)&gt;(AA196-AA195),2,0),2)),0)))</f>
        <v>0</v>
      </c>
      <c r="X195" s="12">
        <f>IF(C$4=0,0,IF(SUM(X$7:X194)=2,0,IF(AB195=X$6,IF(AB195=AB196,IF((AB194-AB195)&lt;=(AB197-AB196),2,0),IF(AB195=AB194,IF((AB193-AB194)&gt;(AB196-AB195),2,0),2)),0)))</f>
        <v>0</v>
      </c>
      <c r="Y195" s="12">
        <f t="shared" si="53"/>
        <v>1</v>
      </c>
      <c r="Z195" s="12">
        <f t="shared" si="54"/>
        <v>1</v>
      </c>
      <c r="AA195" s="12">
        <f t="shared" si="55"/>
        <v>1</v>
      </c>
      <c r="AB195" s="12">
        <f t="shared" si="56"/>
        <v>1</v>
      </c>
      <c r="AD195" s="12">
        <f t="shared" si="57"/>
        <v>-97</v>
      </c>
      <c r="AE195" s="18">
        <f t="shared" si="58"/>
        <v>0</v>
      </c>
      <c r="AF195" s="12">
        <f>IF(S$4=0,0,IF(SUM(AF$7:AF194)=2,0,IF(AJ195=AF$6,IF(AJ195=AJ196,IF((AJ194-AJ195)&lt;=(AJ197-AJ196),2,0),IF(AJ195=AJ194,IF((AJ193-AJ194)&gt;(AJ196-AJ195),2,0),2)),0)))</f>
        <v>0</v>
      </c>
      <c r="AG195" s="12">
        <f>IF(C$4=0,0,IF(SUM(AG$7:AG194)=1,0,IF(AK195=AG$6,IF(AK195=AK196,IF((AK194-AK195)&lt;=(AK197-AK196),1,0),IF(AK195=AK194,IF((AK193-AK194)&gt;(AK196-AK195),1,0),1)),0)))</f>
        <v>0</v>
      </c>
      <c r="AH195" s="12">
        <f>IF(C$4=0,0,IF(SUM(AH$7:AH194)=2,0,IF(AL195=AH$6,IF(AL195=AL196,IF((AL194-AL195)&lt;=(AL197-AL196),2,0),IF(AL195=AL194,IF((AL193-AL194)&gt;(AL196-AL195),2,0),2)),0)))</f>
        <v>0</v>
      </c>
      <c r="AI195" s="12">
        <f>IF(S$4=0,0,IF(SUM(AI$7:AI194)=2,0,IF(AM195=AI$6,IF(AM195=AM196,IF((AM194-AM195)&lt;=(AM197-AM196),2,0),IF(AM195=AM194,IF((AM193-AM194)&gt;(AM196-AM195),2,0),2)),0)))</f>
        <v>0</v>
      </c>
      <c r="AJ195" s="12">
        <f t="shared" si="59"/>
        <v>1</v>
      </c>
      <c r="AK195" s="12">
        <f t="shared" si="60"/>
        <v>1</v>
      </c>
      <c r="AL195" s="12">
        <f t="shared" si="61"/>
        <v>1</v>
      </c>
      <c r="AM195" s="12">
        <f t="shared" si="62"/>
        <v>1</v>
      </c>
    </row>
    <row r="196" spans="1:39" ht="12" customHeight="1" x14ac:dyDescent="0.15">
      <c r="A196" s="5">
        <f t="shared" si="47"/>
        <v>0</v>
      </c>
      <c r="B196" s="5">
        <f t="shared" si="48"/>
        <v>0</v>
      </c>
      <c r="C196" s="14">
        <f t="shared" si="63"/>
        <v>-98</v>
      </c>
      <c r="F196" s="120" t="e">
        <f>VLOOKUP(C196,Blad1!$A:$C,3,0)</f>
        <v>#N/A</v>
      </c>
      <c r="G196" s="65" t="str">
        <f t="shared" si="68"/>
        <v/>
      </c>
      <c r="H196" s="4" t="str">
        <f>IF(G196="I",$K196,IF(G196="II",$K196-SUM(H$8:H195),IF(G196="III",$K196-SUM(H$8:H195),IF(G196="IV",$K196-SUM(H$8:H195),IF(G196="V",1-SUM(H$8:H195)," ")))))</f>
        <v xml:space="preserve"> </v>
      </c>
      <c r="I196" s="66" t="str">
        <f t="shared" si="69"/>
        <v/>
      </c>
      <c r="J196" s="43" t="str">
        <f>IF(I196="A",$K196,IF(I196="B",$K196-SUM(J$8:J195),IF(I196="C",$K196-SUM(J$8:J195),IF(I196="D",$K196-SUM(J$8:J195),IF(I196="E",1-SUM(J$8:J195)," ")))))</f>
        <v xml:space="preserve"> </v>
      </c>
      <c r="K196" s="1">
        <f>IF(C$4=0,0,(SUM(D$8:D196)/C$4))</f>
        <v>0</v>
      </c>
      <c r="L196" s="9" t="str">
        <f t="shared" si="49"/>
        <v xml:space="preserve"> </v>
      </c>
      <c r="M196" s="2" t="str">
        <f>IF(U196=2,K196,IF(W196=2,K196-SUM(M$8:M195),IF(X196=2,K196-SUM(M$8:M195),IF(X195=2,1-SUM(M$8:M195)," "))))</f>
        <v xml:space="preserve"> </v>
      </c>
      <c r="N196" s="1" t="str">
        <f t="shared" si="50"/>
        <v xml:space="preserve"> </v>
      </c>
      <c r="P196" s="3" t="str">
        <f>IF(O196="Plus",$K196,IF(O196="Basis",$K196-SUM(P$8:P195),IF(O196="Breedte",$K196-SUM(P$8:P195),IF(O195="Breedte",1-SUM(P$8:P195)," "))))</f>
        <v xml:space="preserve"> </v>
      </c>
      <c r="Q196" s="57" t="str">
        <f t="shared" si="66"/>
        <v/>
      </c>
      <c r="R196" s="93" t="e">
        <f t="shared" si="65"/>
        <v>#N/A</v>
      </c>
      <c r="S196" s="12">
        <f t="shared" si="51"/>
        <v>-98</v>
      </c>
      <c r="T196" s="18">
        <f t="shared" si="52"/>
        <v>0</v>
      </c>
      <c r="U196" s="12">
        <f>IF(C$4=0,0,IF(SUM(U$7:U195)=2,0,IF(Y196=U$6,IF(Y196=Y197,IF((Y195-Y196)&lt;=(Y198-Y197),2,0),IF(Y196=Y195,IF((Y194-Y195)&gt;(Y197-Y196),2,0),2)),0)))</f>
        <v>0</v>
      </c>
      <c r="V196" s="12">
        <f>IF(C$4=0,0,IF(SUM(V$7:V195)=1,0,IF(Z196=V$6,IF(Z196=Z197,IF((Z195-Z196)&lt;=(Z198-Z197),1,0),IF(Z196=Z195,IF((Z194-Z195)&gt;(Z197-Z196),1,0),1)),0)))</f>
        <v>0</v>
      </c>
      <c r="W196" s="12">
        <f>IF(C$4=0,0,IF(SUM(W$7:W195)=2,0,IF(AA196=W$6,IF(AA196=AA197,IF((AA195-AA196)&lt;=(AA198-AA197),2,0),IF(AA196=AA195,IF((AA194-AA195)&gt;(AA197-AA196),2,0),2)),0)))</f>
        <v>0</v>
      </c>
      <c r="X196" s="12">
        <f>IF(C$4=0,0,IF(SUM(X$7:X195)=2,0,IF(AB196=X$6,IF(AB196=AB197,IF((AB195-AB196)&lt;=(AB198-AB197),2,0),IF(AB196=AB195,IF((AB194-AB195)&gt;(AB197-AB196),2,0),2)),0)))</f>
        <v>0</v>
      </c>
      <c r="Y196" s="12">
        <f t="shared" si="53"/>
        <v>1</v>
      </c>
      <c r="Z196" s="12">
        <f t="shared" si="54"/>
        <v>1</v>
      </c>
      <c r="AA196" s="12">
        <f t="shared" si="55"/>
        <v>1</v>
      </c>
      <c r="AB196" s="12">
        <f t="shared" si="56"/>
        <v>1</v>
      </c>
      <c r="AD196" s="12">
        <f t="shared" si="57"/>
        <v>-98</v>
      </c>
      <c r="AE196" s="18">
        <f t="shared" si="58"/>
        <v>0</v>
      </c>
      <c r="AF196" s="12">
        <f>IF(S$4=0,0,IF(SUM(AF$7:AF195)=2,0,IF(AJ196=AF$6,IF(AJ196=AJ197,IF((AJ195-AJ196)&lt;=(AJ198-AJ197),2,0),IF(AJ196=AJ195,IF((AJ194-AJ195)&gt;(AJ197-AJ196),2,0),2)),0)))</f>
        <v>0</v>
      </c>
      <c r="AG196" s="12">
        <f>IF(C$4=0,0,IF(SUM(AG$7:AG195)=1,0,IF(AK196=AG$6,IF(AK196=AK197,IF((AK195-AK196)&lt;=(AK198-AK197),1,0),IF(AK196=AK195,IF((AK194-AK195)&gt;(AK197-AK196),1,0),1)),0)))</f>
        <v>0</v>
      </c>
      <c r="AH196" s="12">
        <f>IF(C$4=0,0,IF(SUM(AH$7:AH195)=2,0,IF(AL196=AH$6,IF(AL196=AL197,IF((AL195-AL196)&lt;=(AL198-AL197),2,0),IF(AL196=AL195,IF((AL194-AL195)&gt;(AL197-AL196),2,0),2)),0)))</f>
        <v>0</v>
      </c>
      <c r="AI196" s="12">
        <f>IF(S$4=0,0,IF(SUM(AI$7:AI195)=2,0,IF(AM196=AI$6,IF(AM196=AM197,IF((AM195-AM196)&lt;=(AM198-AM197),2,0),IF(AM196=AM195,IF((AM194-AM195)&gt;(AM197-AM196),2,0),2)),0)))</f>
        <v>0</v>
      </c>
      <c r="AJ196" s="12">
        <f t="shared" si="59"/>
        <v>1</v>
      </c>
      <c r="AK196" s="12">
        <f t="shared" si="60"/>
        <v>1</v>
      </c>
      <c r="AL196" s="12">
        <f t="shared" si="61"/>
        <v>1</v>
      </c>
      <c r="AM196" s="12">
        <f t="shared" si="62"/>
        <v>1</v>
      </c>
    </row>
    <row r="197" spans="1:39" ht="12" customHeight="1" x14ac:dyDescent="0.15">
      <c r="A197" s="5">
        <f t="shared" si="47"/>
        <v>0</v>
      </c>
      <c r="B197" s="5">
        <f t="shared" si="48"/>
        <v>0</v>
      </c>
      <c r="C197" s="14">
        <f t="shared" si="63"/>
        <v>-99</v>
      </c>
      <c r="F197" s="120" t="e">
        <f>VLOOKUP(C197,Blad1!$A:$C,3,0)</f>
        <v>#N/A</v>
      </c>
      <c r="G197" s="65" t="str">
        <f t="shared" si="68"/>
        <v/>
      </c>
      <c r="H197" s="4" t="str">
        <f>IF(G197="I",$K197,IF(G197="II",$K197-SUM(H$8:H196),IF(G197="III",$K197-SUM(H$8:H196),IF(G197="IV",$K197-SUM(H$8:H196),IF(G197="V",1-SUM(H$8:H196)," ")))))</f>
        <v xml:space="preserve"> </v>
      </c>
      <c r="I197" s="66" t="str">
        <f t="shared" si="69"/>
        <v/>
      </c>
      <c r="J197" s="43" t="str">
        <f>IF(I197="A",$K197,IF(I197="B",$K197-SUM(J$8:J196),IF(I197="C",$K197-SUM(J$8:J196),IF(I197="D",$K197-SUM(J$8:J196),IF(I197="E",1-SUM(J$8:J196)," ")))))</f>
        <v xml:space="preserve"> </v>
      </c>
      <c r="K197" s="1">
        <f>IF(C$4=0,0,(SUM(D$8:D197)/C$4))</f>
        <v>0</v>
      </c>
      <c r="L197" s="9" t="str">
        <f t="shared" si="49"/>
        <v xml:space="preserve"> </v>
      </c>
      <c r="M197" s="2" t="str">
        <f>IF(U197=2,K197,IF(W197=2,K197-SUM(M$8:M196),IF(X197=2,K197-SUM(M$8:M196),IF(X196=2,1-SUM(M$8:M196)," "))))</f>
        <v xml:space="preserve"> </v>
      </c>
      <c r="N197" s="1" t="str">
        <f t="shared" si="50"/>
        <v xml:space="preserve"> </v>
      </c>
      <c r="P197" s="3" t="str">
        <f>IF(O197="Plus",$K197,IF(O197="Basis",$K197-SUM(P$8:P196),IF(O197="Breedte",$K197-SUM(P$8:P196),IF(O196="Breedte",1-SUM(P$8:P196)," "))))</f>
        <v xml:space="preserve"> </v>
      </c>
      <c r="Q197" s="57" t="str">
        <f t="shared" si="66"/>
        <v/>
      </c>
      <c r="R197" s="93" t="e">
        <f t="shared" si="65"/>
        <v>#N/A</v>
      </c>
      <c r="S197" s="12">
        <f t="shared" si="51"/>
        <v>-99</v>
      </c>
      <c r="T197" s="18">
        <f t="shared" si="52"/>
        <v>0</v>
      </c>
      <c r="U197" s="12">
        <f>IF(C$4=0,0,IF(SUM(U$7:U196)=2,0,IF(Y197=U$6,IF(Y197=Y198,IF((Y196-Y197)&lt;=(Y199-Y198),2,0),IF(Y197=Y196,IF((Y195-Y196)&gt;(Y198-Y197),2,0),2)),0)))</f>
        <v>0</v>
      </c>
      <c r="V197" s="12">
        <f>IF(C$4=0,0,IF(SUM(V$7:V196)=1,0,IF(Z197=V$6,IF(Z197=Z198,IF((Z196-Z197)&lt;=(Z199-Z198),1,0),IF(Z197=Z196,IF((Z195-Z196)&gt;(Z198-Z197),1,0),1)),0)))</f>
        <v>0</v>
      </c>
      <c r="W197" s="12">
        <f>IF(C$4=0,0,IF(SUM(W$7:W196)=2,0,IF(AA197=W$6,IF(AA197=AA198,IF((AA196-AA197)&lt;=(AA199-AA198),2,0),IF(AA197=AA196,IF((AA195-AA196)&gt;(AA198-AA197),2,0),2)),0)))</f>
        <v>0</v>
      </c>
      <c r="X197" s="12">
        <f>IF(C$4=0,0,IF(SUM(X$7:X196)=2,0,IF(AB197=X$6,IF(AB197=AB198,IF((AB196-AB197)&lt;=(AB199-AB198),2,0),IF(AB197=AB196,IF((AB195-AB196)&gt;(AB198-AB197),2,0),2)),0)))</f>
        <v>0</v>
      </c>
      <c r="Y197" s="12">
        <f t="shared" si="53"/>
        <v>1</v>
      </c>
      <c r="Z197" s="12">
        <f t="shared" si="54"/>
        <v>1</v>
      </c>
      <c r="AA197" s="12">
        <f t="shared" si="55"/>
        <v>1</v>
      </c>
      <c r="AB197" s="12">
        <f t="shared" si="56"/>
        <v>1</v>
      </c>
      <c r="AD197" s="12">
        <f t="shared" si="57"/>
        <v>-99</v>
      </c>
      <c r="AE197" s="18">
        <f t="shared" si="58"/>
        <v>0</v>
      </c>
      <c r="AF197" s="12">
        <f>IF(S$4=0,0,IF(SUM(AF$7:AF196)=2,0,IF(AJ197=AF$6,IF(AJ197=AJ198,IF((AJ196-AJ197)&lt;=(AJ199-AJ198),2,0),IF(AJ197=AJ196,IF((AJ195-AJ196)&gt;(AJ198-AJ197),2,0),2)),0)))</f>
        <v>0</v>
      </c>
      <c r="AG197" s="12">
        <f>IF(C$4=0,0,IF(SUM(AG$7:AG196)=1,0,IF(AK197=AG$6,IF(AK197=AK198,IF((AK196-AK197)&lt;=(AK199-AK198),1,0),IF(AK197=AK196,IF((AK195-AK196)&gt;(AK198-AK197),1,0),1)),0)))</f>
        <v>0</v>
      </c>
      <c r="AH197" s="12">
        <f>IF(C$4=0,0,IF(SUM(AH$7:AH196)=2,0,IF(AL197=AH$6,IF(AL197=AL198,IF((AL196-AL197)&lt;=(AL199-AL198),2,0),IF(AL197=AL196,IF((AL195-AL196)&gt;(AL198-AL197),2,0),2)),0)))</f>
        <v>0</v>
      </c>
      <c r="AI197" s="12">
        <f>IF(S$4=0,0,IF(SUM(AI$7:AI196)=2,0,IF(AM197=AI$6,IF(AM197=AM198,IF((AM196-AM197)&lt;=(AM199-AM198),2,0),IF(AM197=AM196,IF((AM195-AM196)&gt;(AM198-AM197),2,0),2)),0)))</f>
        <v>0</v>
      </c>
      <c r="AJ197" s="12">
        <f t="shared" si="59"/>
        <v>1</v>
      </c>
      <c r="AK197" s="12">
        <f t="shared" si="60"/>
        <v>1</v>
      </c>
      <c r="AL197" s="12">
        <f t="shared" si="61"/>
        <v>1</v>
      </c>
      <c r="AM197" s="12">
        <f t="shared" si="62"/>
        <v>1</v>
      </c>
    </row>
    <row r="198" spans="1:39" ht="12" customHeight="1" x14ac:dyDescent="0.15">
      <c r="A198" s="5">
        <f t="shared" si="47"/>
        <v>0</v>
      </c>
      <c r="B198" s="5">
        <f t="shared" si="48"/>
        <v>0</v>
      </c>
      <c r="C198" s="14">
        <f t="shared" si="63"/>
        <v>-100</v>
      </c>
      <c r="F198" s="120" t="e">
        <f>VLOOKUP(C198,Blad1!$A:$C,3,0)</f>
        <v>#N/A</v>
      </c>
      <c r="G198" s="65" t="str">
        <f t="shared" si="68"/>
        <v/>
      </c>
      <c r="H198" s="4" t="str">
        <f>IF(G198="I",$K198,IF(G198="II",$K198-SUM(H$8:H197),IF(G198="III",$K198-SUM(H$8:H197),IF(G198="IV",$K198-SUM(H$8:H197),IF(G198="V",1-SUM(H$8:H197)," ")))))</f>
        <v xml:space="preserve"> </v>
      </c>
      <c r="I198" s="66" t="str">
        <f t="shared" si="69"/>
        <v/>
      </c>
      <c r="J198" s="43" t="str">
        <f>IF(I198="A",$K198,IF(I198="B",$K198-SUM(J$8:J197),IF(I198="C",$K198-SUM(J$8:J197),IF(I198="D",$K198-SUM(J$8:J197),IF(I198="E",1-SUM(J$8:J197)," ")))))</f>
        <v xml:space="preserve"> </v>
      </c>
      <c r="K198" s="1">
        <f>IF(C$4=0,0,(SUM(D$8:D198)/C$4))</f>
        <v>0</v>
      </c>
      <c r="L198" s="9" t="str">
        <f t="shared" si="49"/>
        <v xml:space="preserve"> </v>
      </c>
      <c r="M198" s="2" t="str">
        <f>IF(U198=2,K198,IF(W198=2,K198-SUM(M$8:M197),IF(X198=2,K198-SUM(M$8:M197),IF(X197=2,1-SUM(M$8:M197)," "))))</f>
        <v xml:space="preserve"> </v>
      </c>
      <c r="N198" s="1" t="str">
        <f t="shared" si="50"/>
        <v xml:space="preserve"> </v>
      </c>
      <c r="P198" s="3" t="str">
        <f>IF(O198="Plus",$K198,IF(O198="Basis",$K198-SUM(P$8:P197),IF(O198="Breedte",$K198-SUM(P$8:P197),IF(O197="Breedte",1-SUM(P$8:P197)," "))))</f>
        <v xml:space="preserve"> </v>
      </c>
      <c r="Q198" s="57" t="str">
        <f t="shared" si="66"/>
        <v/>
      </c>
      <c r="R198" s="93" t="e">
        <f t="shared" si="65"/>
        <v>#N/A</v>
      </c>
      <c r="S198" s="12">
        <f t="shared" si="51"/>
        <v>-100</v>
      </c>
      <c r="T198" s="18">
        <f t="shared" si="52"/>
        <v>0</v>
      </c>
      <c r="U198" s="12">
        <f>IF(C$4=0,0,IF(SUM(U$7:U197)=2,0,IF(Y198=U$6,IF(Y198=Y199,IF((Y197-Y198)&lt;=(Y200-Y199),2,0),IF(Y198=Y197,IF((Y196-Y197)&gt;(Y199-Y198),2,0),2)),0)))</f>
        <v>0</v>
      </c>
      <c r="V198" s="12">
        <f>IF(C$4=0,0,IF(SUM(V$7:V197)=1,0,IF(Z198=V$6,IF(Z198=Z199,IF((Z197-Z198)&lt;=(Z200-Z199),1,0),IF(Z198=Z197,IF((Z196-Z197)&gt;(Z199-Z198),1,0),1)),0)))</f>
        <v>0</v>
      </c>
      <c r="W198" s="12">
        <f>IF(C$4=0,0,IF(SUM(W$7:W197)=2,0,IF(AA198=W$6,IF(AA198=AA199,IF((AA197-AA198)&lt;=(AA200-AA199),2,0),IF(AA198=AA197,IF((AA196-AA197)&gt;(AA199-AA198),2,0),2)),0)))</f>
        <v>0</v>
      </c>
      <c r="X198" s="12">
        <f>IF(C$4=0,0,IF(SUM(X$7:X197)=2,0,IF(AB198=X$6,IF(AB198=AB199,IF((AB197-AB198)&lt;=(AB200-AB199),2,0),IF(AB198=AB197,IF((AB196-AB197)&gt;(AB199-AB198),2,0),2)),0)))</f>
        <v>0</v>
      </c>
      <c r="Y198" s="12">
        <f t="shared" si="53"/>
        <v>1</v>
      </c>
      <c r="Z198" s="12">
        <f t="shared" si="54"/>
        <v>1</v>
      </c>
      <c r="AA198" s="12">
        <f t="shared" si="55"/>
        <v>1</v>
      </c>
      <c r="AB198" s="12">
        <f t="shared" si="56"/>
        <v>1</v>
      </c>
      <c r="AD198" s="12">
        <f t="shared" si="57"/>
        <v>-100</v>
      </c>
      <c r="AE198" s="18">
        <f t="shared" si="58"/>
        <v>0</v>
      </c>
      <c r="AF198" s="12">
        <f>IF(S$4=0,0,IF(SUM(AF$7:AF197)=2,0,IF(AJ198=AF$6,IF(AJ198=AJ199,IF((AJ197-AJ198)&lt;=(AJ200-AJ199),2,0),IF(AJ198=AJ197,IF((AJ196-AJ197)&gt;(AJ199-AJ198),2,0),2)),0)))</f>
        <v>0</v>
      </c>
      <c r="AG198" s="12">
        <f>IF(C$4=0,0,IF(SUM(AG$7:AG197)=1,0,IF(AK198=AG$6,IF(AK198=AK199,IF((AK197-AK198)&lt;=(AK200-AK199),1,0),IF(AK198=AK197,IF((AK196-AK197)&gt;(AK199-AK198),1,0),1)),0)))</f>
        <v>0</v>
      </c>
      <c r="AH198" s="12">
        <f>IF(C$4=0,0,IF(SUM(AH$7:AH197)=2,0,IF(AL198=AH$6,IF(AL198=AL199,IF((AL197-AL198)&lt;=(AL200-AL199),2,0),IF(AL198=AL197,IF((AL196-AL197)&gt;(AL199-AL198),2,0),2)),0)))</f>
        <v>0</v>
      </c>
      <c r="AI198" s="12">
        <f>IF(S$4=0,0,IF(SUM(AI$7:AI197)=2,0,IF(AM198=AI$6,IF(AM198=AM199,IF((AM197-AM198)&lt;=(AM200-AM199),2,0),IF(AM198=AM197,IF((AM196-AM197)&gt;(AM199-AM198),2,0),2)),0)))</f>
        <v>0</v>
      </c>
      <c r="AJ198" s="12">
        <f t="shared" si="59"/>
        <v>1</v>
      </c>
      <c r="AK198" s="12">
        <f t="shared" si="60"/>
        <v>1</v>
      </c>
      <c r="AL198" s="12">
        <f t="shared" si="61"/>
        <v>1</v>
      </c>
      <c r="AM198" s="12">
        <f t="shared" si="62"/>
        <v>1</v>
      </c>
    </row>
    <row r="199" spans="1:39" ht="12" customHeight="1" x14ac:dyDescent="0.15">
      <c r="A199" s="5">
        <f t="shared" si="47"/>
        <v>0</v>
      </c>
      <c r="B199" s="5">
        <f t="shared" si="48"/>
        <v>0</v>
      </c>
      <c r="C199" s="14">
        <f t="shared" si="63"/>
        <v>-101</v>
      </c>
      <c r="F199" s="120" t="e">
        <f>VLOOKUP(C199,Blad1!$A:$C,3,0)</f>
        <v>#N/A</v>
      </c>
      <c r="G199" s="65" t="str">
        <f t="shared" si="68"/>
        <v/>
      </c>
      <c r="H199" s="4" t="str">
        <f>IF(G199="I",$K199,IF(G199="II",$K199-SUM(H$8:H198),IF(G199="III",$K199-SUM(H$8:H198),IF(G199="IV",$K199-SUM(H$8:H198),IF(G199="V",1-SUM(H$8:H198)," ")))))</f>
        <v xml:space="preserve"> </v>
      </c>
      <c r="I199" s="66" t="str">
        <f t="shared" si="69"/>
        <v/>
      </c>
      <c r="J199" s="43" t="str">
        <f>IF(I199="A",$K199,IF(I199="B",$K199-SUM(J$8:J198),IF(I199="C",$K199-SUM(J$8:J198),IF(I199="D",$K199-SUM(J$8:J198),IF(I199="E",1-SUM(J$8:J198)," ")))))</f>
        <v xml:space="preserve"> </v>
      </c>
      <c r="K199" s="1">
        <f>IF(C$4=0,0,(SUM(D$8:D199)/C$4))</f>
        <v>0</v>
      </c>
      <c r="L199" s="9" t="str">
        <f t="shared" si="49"/>
        <v xml:space="preserve"> </v>
      </c>
      <c r="M199" s="2" t="str">
        <f>IF(U199=2,K199,IF(W199=2,K199-SUM(M$8:M198),IF(X199=2,K199-SUM(M$8:M198),IF(X198=2,1-SUM(M$8:M198)," "))))</f>
        <v xml:space="preserve"> </v>
      </c>
      <c r="N199" s="1" t="str">
        <f t="shared" si="50"/>
        <v xml:space="preserve"> </v>
      </c>
      <c r="P199" s="3" t="str">
        <f>IF(O199="Plus",$K199,IF(O199="Basis",$K199-SUM(P$8:P198),IF(O199="Breedte",$K199-SUM(P$8:P198),IF(O198="Breedte",1-SUM(P$8:P198)," "))))</f>
        <v xml:space="preserve"> </v>
      </c>
      <c r="Q199" s="57" t="str">
        <f t="shared" si="66"/>
        <v/>
      </c>
      <c r="R199" s="93" t="e">
        <f t="shared" si="65"/>
        <v>#N/A</v>
      </c>
      <c r="S199" s="12">
        <f t="shared" si="51"/>
        <v>-101</v>
      </c>
      <c r="T199" s="18">
        <f t="shared" si="52"/>
        <v>0</v>
      </c>
      <c r="U199" s="12">
        <f>IF(C$4=0,0,IF(SUM(U$7:U198)=2,0,IF(Y199=U$6,IF(Y199=Y200,IF((Y198-Y199)&lt;=(Y201-Y200),2,0),IF(Y199=Y198,IF((Y197-Y198)&gt;(Y200-Y199),2,0),2)),0)))</f>
        <v>0</v>
      </c>
      <c r="V199" s="12">
        <f>IF(C$4=0,0,IF(SUM(V$7:V198)=1,0,IF(Z199=V$6,IF(Z199=Z200,IF((Z198-Z199)&lt;=(Z201-Z200),1,0),IF(Z199=Z198,IF((Z197-Z198)&gt;(Z200-Z199),1,0),1)),0)))</f>
        <v>0</v>
      </c>
      <c r="W199" s="12">
        <f>IF(C$4=0,0,IF(SUM(W$7:W198)=2,0,IF(AA199=W$6,IF(AA199=AA200,IF((AA198-AA199)&lt;=(AA201-AA200),2,0),IF(AA199=AA198,IF((AA197-AA198)&gt;(AA200-AA199),2,0),2)),0)))</f>
        <v>0</v>
      </c>
      <c r="X199" s="12">
        <f>IF(C$4=0,0,IF(SUM(X$7:X198)=2,0,IF(AB199=X$6,IF(AB199=AB200,IF((AB198-AB199)&lt;=(AB201-AB200),2,0),IF(AB199=AB198,IF((AB197-AB198)&gt;(AB200-AB199),2,0),2)),0)))</f>
        <v>0</v>
      </c>
      <c r="Y199" s="12">
        <f t="shared" si="53"/>
        <v>1</v>
      </c>
      <c r="Z199" s="12">
        <f t="shared" si="54"/>
        <v>1</v>
      </c>
      <c r="AA199" s="12">
        <f t="shared" si="55"/>
        <v>1</v>
      </c>
      <c r="AB199" s="12">
        <f t="shared" si="56"/>
        <v>1</v>
      </c>
      <c r="AD199" s="12">
        <f t="shared" si="57"/>
        <v>-101</v>
      </c>
      <c r="AE199" s="18">
        <f t="shared" si="58"/>
        <v>0</v>
      </c>
      <c r="AF199" s="12">
        <f>IF(S$4=0,0,IF(SUM(AF$7:AF198)=2,0,IF(AJ199=AF$6,IF(AJ199=AJ200,IF((AJ198-AJ199)&lt;=(AJ201-AJ200),2,0),IF(AJ199=AJ198,IF((AJ197-AJ198)&gt;(AJ200-AJ199),2,0),2)),0)))</f>
        <v>0</v>
      </c>
      <c r="AG199" s="12">
        <f>IF(C$4=0,0,IF(SUM(AG$7:AG198)=1,0,IF(AK199=AG$6,IF(AK199=AK200,IF((AK198-AK199)&lt;=(AK201-AK200),1,0),IF(AK199=AK198,IF((AK197-AK198)&gt;(AK200-AK199),1,0),1)),0)))</f>
        <v>0</v>
      </c>
      <c r="AH199" s="12">
        <f>IF(C$4=0,0,IF(SUM(AH$7:AH198)=2,0,IF(AL199=AH$6,IF(AL199=AL200,IF((AL198-AL199)&lt;=(AL201-AL200),2,0),IF(AL199=AL198,IF((AL197-AL198)&gt;(AL200-AL199),2,0),2)),0)))</f>
        <v>0</v>
      </c>
      <c r="AI199" s="12">
        <f>IF(S$4=0,0,IF(SUM(AI$7:AI198)=2,0,IF(AM199=AI$6,IF(AM199=AM200,IF((AM198-AM199)&lt;=(AM201-AM200),2,0),IF(AM199=AM198,IF((AM197-AM198)&gt;(AM200-AM199),2,0),2)),0)))</f>
        <v>0</v>
      </c>
      <c r="AJ199" s="12">
        <f t="shared" si="59"/>
        <v>1</v>
      </c>
      <c r="AK199" s="12">
        <f t="shared" si="60"/>
        <v>1</v>
      </c>
      <c r="AL199" s="12">
        <f t="shared" si="61"/>
        <v>1</v>
      </c>
      <c r="AM199" s="12">
        <f t="shared" si="62"/>
        <v>1</v>
      </c>
    </row>
    <row r="200" spans="1:39" ht="12" customHeight="1" x14ac:dyDescent="0.15">
      <c r="A200" s="5">
        <f t="shared" ref="A200:A250" si="70">IF(I200="A",25,IF(I200="B",25,IF(I200="C",25,IF(I200="D",15,IF(I200="E",10,0)))))</f>
        <v>0</v>
      </c>
      <c r="B200" s="5">
        <f t="shared" ref="B200:B250" si="71">IF(G200="I",20,IF(G200="II",20,IF(G200="III",20,IF(G200="IV",20,IF(G200="V",20,0)))))</f>
        <v>0</v>
      </c>
      <c r="C200" s="14">
        <f t="shared" si="63"/>
        <v>-102</v>
      </c>
      <c r="F200" s="120" t="e">
        <f>VLOOKUP(C200,Blad1!$A:$C,3,0)</f>
        <v>#N/A</v>
      </c>
      <c r="G200" s="65" t="str">
        <f t="shared" si="68"/>
        <v/>
      </c>
      <c r="H200" s="4" t="str">
        <f>IF(G200="I",$K200,IF(G200="II",$K200-SUM(H$8:H199),IF(G200="III",$K200-SUM(H$8:H199),IF(G200="IV",$K200-SUM(H$8:H199),IF(G200="V",1-SUM(H$8:H199)," ")))))</f>
        <v xml:space="preserve"> </v>
      </c>
      <c r="I200" s="66" t="str">
        <f t="shared" si="69"/>
        <v/>
      </c>
      <c r="J200" s="43" t="str">
        <f>IF(I200="A",$K200,IF(I200="B",$K200-SUM(J$8:J199),IF(I200="C",$K200-SUM(J$8:J199),IF(I200="D",$K200-SUM(J$8:J199),IF(I200="E",1-SUM(J$8:J199)," ")))))</f>
        <v xml:space="preserve"> </v>
      </c>
      <c r="K200" s="1">
        <f>IF(C$4=0,0,(SUM(D$8:D200)/C$4))</f>
        <v>0</v>
      </c>
      <c r="L200" s="9" t="str">
        <f t="shared" ref="L200:L242" si="72">IF(U200=2,"Plus",IF(W200=2,"Basis",IF(X200=2,"Breedte"," ")))</f>
        <v xml:space="preserve"> </v>
      </c>
      <c r="M200" s="2" t="str">
        <f>IF(U200=2,K200,IF(W200=2,K200-SUM(M$8:M199),IF(X200=2,K200-SUM(M$8:M199),IF(X199=2,1-SUM(M$8:M199)," "))))</f>
        <v xml:space="preserve"> </v>
      </c>
      <c r="N200" s="1" t="str">
        <f t="shared" ref="N200:N208" si="73">IF(OR(O200="Plus",O200="Basis",O200="Breedte"),K200," ")</f>
        <v xml:space="preserve"> </v>
      </c>
      <c r="P200" s="3" t="str">
        <f>IF(O200="Plus",$K200,IF(O200="Basis",$K200-SUM(P$8:P199),IF(O200="Breedte",$K200-SUM(P$8:P199),IF(O199="Breedte",1-SUM(P$8:P199)," "))))</f>
        <v xml:space="preserve"> </v>
      </c>
      <c r="Q200" s="57" t="str">
        <f t="shared" si="66"/>
        <v/>
      </c>
      <c r="R200" s="93" t="e">
        <f t="shared" si="65"/>
        <v>#N/A</v>
      </c>
      <c r="S200" s="12">
        <f t="shared" ref="S200:S208" si="74">C200</f>
        <v>-102</v>
      </c>
      <c r="T200" s="18">
        <f t="shared" ref="T200:T208" si="75">K200</f>
        <v>0</v>
      </c>
      <c r="U200" s="12">
        <f>IF(C$4=0,0,IF(SUM(U$7:U199)=2,0,IF(Y200=U$6,IF(Y200=Y201,IF((Y199-Y200)&lt;=(Y202-Y201),2,0),IF(Y200=Y199,IF((Y198-Y199)&gt;(Y201-Y200),2,0),2)),0)))</f>
        <v>0</v>
      </c>
      <c r="V200" s="12">
        <f>IF(C$4=0,0,IF(SUM(V$7:V199)=1,0,IF(Z200=V$6,IF(Z200=Z201,IF((Z199-Z200)&lt;=(Z202-Z201),1,0),IF(Z200=Z199,IF((Z198-Z199)&gt;(Z201-Z200),1,0),1)),0)))</f>
        <v>0</v>
      </c>
      <c r="W200" s="12">
        <f>IF(C$4=0,0,IF(SUM(W$7:W199)=2,0,IF(AA200=W$6,IF(AA200=AA201,IF((AA199-AA200)&lt;=(AA202-AA201),2,0),IF(AA200=AA199,IF((AA198-AA199)&gt;(AA201-AA200),2,0),2)),0)))</f>
        <v>0</v>
      </c>
      <c r="X200" s="12">
        <f>IF(C$4=0,0,IF(SUM(X$7:X199)=2,0,IF(AB200=X$6,IF(AB200=AB201,IF((AB199-AB200)&lt;=(AB202-AB201),2,0),IF(AB200=AB199,IF((AB198-AB199)&gt;(AB201-AB200),2,0),2)),0)))</f>
        <v>0</v>
      </c>
      <c r="Y200" s="12">
        <f t="shared" ref="Y200:Y208" si="76">IF(D200=0,1,ABS(K200-0.2))</f>
        <v>1</v>
      </c>
      <c r="Z200" s="12">
        <f t="shared" ref="Z200:Z208" si="77">IF(D200=0,1,ABS(K200-0.5))</f>
        <v>1</v>
      </c>
      <c r="AA200" s="12">
        <f t="shared" ref="AA200:AA208" si="78">IF(D200=0,1,ABS(K200-0.8))</f>
        <v>1</v>
      </c>
      <c r="AB200" s="12">
        <f t="shared" ref="AB200:AB208" si="79">IF(D200=0,1,ABS(K200-1))</f>
        <v>1</v>
      </c>
      <c r="AD200" s="12">
        <f t="shared" ref="AD200:AD208" si="80">S200</f>
        <v>-102</v>
      </c>
      <c r="AE200" s="18">
        <f t="shared" ref="AE200:AE215" si="81">K200</f>
        <v>0</v>
      </c>
      <c r="AF200" s="12">
        <f>IF(S$4=0,0,IF(SUM(AF$7:AF199)=2,0,IF(AJ200=AF$6,IF(AJ200=AJ201,IF((AJ199-AJ200)&lt;=(AJ202-AJ201),2,0),IF(AJ200=AJ199,IF((AJ198-AJ199)&gt;(AJ201-AJ200),2,0),2)),0)))</f>
        <v>0</v>
      </c>
      <c r="AG200" s="12">
        <f>IF(C$4=0,0,IF(SUM(AG$7:AG199)=1,0,IF(AK200=AG$6,IF(AK200=AK201,IF((AK199-AK200)&lt;=(AK202-AK201),1,0),IF(AK200=AK199,IF((AK198-AK199)&gt;(AK201-AK200),1,0),1)),0)))</f>
        <v>0</v>
      </c>
      <c r="AH200" s="12">
        <f>IF(C$4=0,0,IF(SUM(AH$7:AH199)=2,0,IF(AL200=AH$6,IF(AL200=AL201,IF((AL199-AL200)&lt;=(AL202-AL201),2,0),IF(AL200=AL199,IF((AL198-AL199)&gt;(AL201-AL200),2,0),2)),0)))</f>
        <v>0</v>
      </c>
      <c r="AI200" s="12">
        <f>IF(S$4=0,0,IF(SUM(AI$7:AI199)=2,0,IF(AM200=AI$6,IF(AM200=AM201,IF((AM199-AM200)&lt;=(AM202-AM201),2,0),IF(AM200=AM199,IF((AM198-AM199)&gt;(AM201-AM200),2,0),2)),0)))</f>
        <v>0</v>
      </c>
      <c r="AJ200" s="12">
        <f t="shared" ref="AJ200:AJ237" si="82">IF(AE200=0,1,ABS(AH200-0.25))</f>
        <v>1</v>
      </c>
      <c r="AK200" s="12">
        <f t="shared" ref="AK200:AK208" si="83">IF(T200=0,1,ABS(W200-0.5))</f>
        <v>1</v>
      </c>
      <c r="AL200" s="12">
        <f t="shared" ref="AL200:AL208" si="84">IF(T200=0,1,ABS(W200-0.75))</f>
        <v>1</v>
      </c>
      <c r="AM200" s="12">
        <f t="shared" ref="AM200:AM208" si="85">IF(T200=0,1,ABS(W200-0.9))</f>
        <v>1</v>
      </c>
    </row>
    <row r="201" spans="1:39" ht="12" customHeight="1" x14ac:dyDescent="0.15">
      <c r="A201" s="5">
        <f t="shared" si="70"/>
        <v>0</v>
      </c>
      <c r="B201" s="5">
        <f t="shared" si="71"/>
        <v>0</v>
      </c>
      <c r="C201" s="14">
        <f t="shared" ref="C201:C237" si="86">C200-1</f>
        <v>-103</v>
      </c>
      <c r="F201" s="120" t="e">
        <f>VLOOKUP(C201,Blad1!$A:$C,3,0)</f>
        <v>#N/A</v>
      </c>
      <c r="H201" s="4" t="str">
        <f>IF(G201="I",$K201,IF(G201="II",$K201-SUM(H$8:H200),IF(G201="III",$K201-SUM(H$8:H200),IF(G201="IV",$K201-SUM(H$8:H200),IF(G201="V",1-SUM(H$8:H200)," ")))))</f>
        <v xml:space="preserve"> </v>
      </c>
      <c r="I201" s="66" t="str">
        <f t="shared" si="69"/>
        <v/>
      </c>
      <c r="J201" s="43" t="str">
        <f>IF(I201="A",$K201,IF(I201="B",$K201-SUM(J$8:J200),IF(I201="C",$K201-SUM(J$8:J200),IF(I201="D",$K201-SUM(J$8:J200),IF(I201="E",1-SUM(J$8:J200)," ")))))</f>
        <v xml:space="preserve"> </v>
      </c>
      <c r="K201" s="1">
        <f>IF(C$4=0,0,(SUM(D$8:D201)/C$4))</f>
        <v>0</v>
      </c>
      <c r="L201" s="9" t="str">
        <f t="shared" si="72"/>
        <v xml:space="preserve"> </v>
      </c>
      <c r="M201" s="2" t="str">
        <f>IF(U201=2,K201,IF(W201=2,K201-SUM(M$8:M200),IF(X201=2,K201-SUM(M$8:M200),IF(X200=2,1-SUM(M$8:M200)," "))))</f>
        <v xml:space="preserve"> </v>
      </c>
      <c r="N201" s="1" t="str">
        <f t="shared" si="73"/>
        <v xml:space="preserve"> </v>
      </c>
      <c r="P201" s="3" t="str">
        <f>IF(O201="Plus",$K201,IF(O201="Basis",$K201-SUM(P$8:P200),IF(O201="Breedte",$K201-SUM(P$8:P200),IF(O200="Breedte",1-SUM(P$8:P200)," "))))</f>
        <v xml:space="preserve"> </v>
      </c>
      <c r="Q201" s="57" t="str">
        <f t="shared" ref="Q201:Q264" si="87">IF(L200="plus",CONCATENATE(E201,", "),IF(L200="basis",IF(E201=0,"",CONCATENATE(E201,", ")),CONCATENATE(Q200,IF(E201=0,"",CONCATENATE(E201,", ")))))</f>
        <v/>
      </c>
      <c r="S201" s="12">
        <f t="shared" si="74"/>
        <v>-103</v>
      </c>
      <c r="T201" s="18">
        <f t="shared" si="75"/>
        <v>0</v>
      </c>
      <c r="U201" s="12">
        <f>IF(C$4=0,0,IF(SUM(U$7:U200)=2,0,IF(Y201=U$6,IF(Y201=Y202,IF((Y200-Y201)&lt;=(Y203-Y202),2,0),IF(Y201=Y200,IF((Y199-Y200)&gt;(Y202-Y201),2,0),2)),0)))</f>
        <v>0</v>
      </c>
      <c r="V201" s="12">
        <f>IF(C$4=0,0,IF(SUM(V$7:V200)=1,0,IF(Z201=V$6,IF(Z201=Z202,IF((Z200-Z201)&lt;=(Z203-Z202),1,0),IF(Z201=Z200,IF((Z199-Z200)&gt;(Z202-Z201),1,0),1)),0)))</f>
        <v>0</v>
      </c>
      <c r="W201" s="12">
        <f>IF(C$4=0,0,IF(SUM(W$7:W200)=2,0,IF(AA201=W$6,IF(AA201=AA202,IF((AA200-AA201)&lt;=(AA203-AA202),2,0),IF(AA201=AA200,IF((AA199-AA200)&gt;(AA202-AA201),2,0),2)),0)))</f>
        <v>0</v>
      </c>
      <c r="X201" s="12">
        <f>IF(C$4=0,0,IF(SUM(X$7:X200)=2,0,IF(AB201=X$6,IF(AB201=AB202,IF((AB200-AB201)&lt;=(AB203-AB202),2,0),IF(AB201=AB200,IF((AB199-AB200)&gt;(AB202-AB201),2,0),2)),0)))</f>
        <v>0</v>
      </c>
      <c r="Y201" s="12">
        <f t="shared" si="76"/>
        <v>1</v>
      </c>
      <c r="Z201" s="12">
        <f t="shared" si="77"/>
        <v>1</v>
      </c>
      <c r="AA201" s="12">
        <f t="shared" si="78"/>
        <v>1</v>
      </c>
      <c r="AB201" s="12">
        <f t="shared" si="79"/>
        <v>1</v>
      </c>
      <c r="AD201" s="12">
        <f t="shared" si="80"/>
        <v>-103</v>
      </c>
      <c r="AE201" s="18">
        <f t="shared" si="81"/>
        <v>0</v>
      </c>
      <c r="AF201" s="12">
        <f>IF(S$4=0,0,IF(SUM(AF$7:AF200)=2,0,IF(AJ201=AF$6,IF(AJ201=AJ202,IF((AJ200-AJ201)&lt;=(AJ203-AJ202),2,0),IF(AJ201=AJ200,IF((AJ199-AJ200)&gt;(AJ202-AJ201),2,0),2)),0)))</f>
        <v>0</v>
      </c>
      <c r="AG201" s="12">
        <f>IF(C$4=0,0,IF(SUM(AG$7:AG200)=1,0,IF(AK201=AG$6,IF(AK201=AK202,IF((AK200-AK201)&lt;=(AK203-AK202),1,0),IF(AK201=AK200,IF((AK199-AK200)&gt;(AK202-AK201),1,0),1)),0)))</f>
        <v>0</v>
      </c>
      <c r="AH201" s="12">
        <f>IF(C$4=0,0,IF(SUM(AH$7:AH200)=2,0,IF(AL201=AH$6,IF(AL201=AL202,IF((AL200-AL201)&lt;=(AL203-AL202),2,0),IF(AL201=AL200,IF((AL199-AL200)&gt;(AL202-AL201),2,0),2)),0)))</f>
        <v>0</v>
      </c>
      <c r="AI201" s="12">
        <f>IF(S$4=0,0,IF(SUM(AI$7:AI200)=2,0,IF(AM201=AI$6,IF(AM201=AM202,IF((AM200-AM201)&lt;=(AM203-AM202),2,0),IF(AM201=AM200,IF((AM199-AM200)&gt;(AM202-AM201),2,0),2)),0)))</f>
        <v>0</v>
      </c>
      <c r="AJ201" s="12">
        <f t="shared" si="82"/>
        <v>1</v>
      </c>
      <c r="AK201" s="12">
        <f t="shared" si="83"/>
        <v>1</v>
      </c>
      <c r="AL201" s="12">
        <f t="shared" si="84"/>
        <v>1</v>
      </c>
      <c r="AM201" s="12">
        <f t="shared" si="85"/>
        <v>1</v>
      </c>
    </row>
    <row r="202" spans="1:39" ht="12" customHeight="1" x14ac:dyDescent="0.15">
      <c r="A202" s="5">
        <f t="shared" si="70"/>
        <v>0</v>
      </c>
      <c r="B202" s="5">
        <f t="shared" si="71"/>
        <v>0</v>
      </c>
      <c r="C202" s="14">
        <f t="shared" si="86"/>
        <v>-104</v>
      </c>
      <c r="H202" s="4" t="str">
        <f>IF(G202="I",$K202,IF(G202="II",$K202-SUM(H$8:H201),IF(G202="III",$K202-SUM(H$8:H201),IF(G202="IV",$K202-SUM(H$8:H201),IF(G202="V",1-SUM(H$8:H201)," ")))))</f>
        <v xml:space="preserve"> </v>
      </c>
      <c r="I202" s="54"/>
      <c r="J202" s="43" t="str">
        <f>IF(I202="A",$K202,IF(I202="B",$K202-SUM(J$8:J201),IF(I202="C",$K202-SUM(J$8:J201),IF(I202="D",$K202-SUM(J$8:J201),IF(I202="E",1-SUM(J$8:J201)," ")))))</f>
        <v xml:space="preserve"> </v>
      </c>
      <c r="K202" s="1">
        <f>IF(C$4=0,0,(SUM(D$8:D202)/C$4))</f>
        <v>0</v>
      </c>
      <c r="L202" s="9" t="str">
        <f t="shared" si="72"/>
        <v xml:space="preserve"> </v>
      </c>
      <c r="M202" s="2" t="str">
        <f>IF(U202=2,K202,IF(W202=2,K202-SUM(M$8:M201),IF(X202=2,K202-SUM(M$8:M201),IF(X201=2,1-SUM(M$8:M201)," "))))</f>
        <v xml:space="preserve"> </v>
      </c>
      <c r="N202" s="1" t="str">
        <f t="shared" si="73"/>
        <v xml:space="preserve"> </v>
      </c>
      <c r="P202" s="3" t="str">
        <f>IF(O202="Plus",$K202,IF(O202="Basis",$K202-SUM(P$8:P201),IF(O202="Breedte",$K202-SUM(P$8:P201),IF(O201="Breedte",1-SUM(P$8:P201)," "))))</f>
        <v xml:space="preserve"> </v>
      </c>
      <c r="Q202" s="57" t="str">
        <f t="shared" si="87"/>
        <v/>
      </c>
      <c r="S202" s="12">
        <f t="shared" si="74"/>
        <v>-104</v>
      </c>
      <c r="T202" s="18">
        <f t="shared" si="75"/>
        <v>0</v>
      </c>
      <c r="U202" s="12">
        <f>IF(C$4=0,0,IF(SUM(U$7:U201)=2,0,IF(Y202=U$6,IF(Y202=Y203,IF((Y201-Y202)&lt;=(Y204-Y203),2,0),IF(Y202=Y201,IF((Y200-Y201)&gt;(Y203-Y202),2,0),2)),0)))</f>
        <v>0</v>
      </c>
      <c r="V202" s="12">
        <f>IF(C$4=0,0,IF(SUM(V$7:V201)=1,0,IF(Z202=V$6,IF(Z202=Z203,IF((Z201-Z202)&lt;=(Z204-Z203),1,0),IF(Z202=Z201,IF((Z200-Z201)&gt;(Z203-Z202),1,0),1)),0)))</f>
        <v>0</v>
      </c>
      <c r="W202" s="12">
        <f>IF(C$4=0,0,IF(SUM(W$7:W201)=2,0,IF(AA202=W$6,IF(AA202=AA203,IF((AA201-AA202)&lt;=(AA204-AA203),2,0),IF(AA202=AA201,IF((AA200-AA201)&gt;(AA203-AA202),2,0),2)),0)))</f>
        <v>0</v>
      </c>
      <c r="X202" s="12">
        <f>IF(C$4=0,0,IF(SUM(X$7:X201)=2,0,IF(AB202=X$6,IF(AB202=AB203,IF((AB201-AB202)&lt;=(AB204-AB203),2,0),IF(AB202=AB201,IF((AB200-AB201)&gt;(AB203-AB202),2,0),2)),0)))</f>
        <v>0</v>
      </c>
      <c r="Y202" s="12">
        <f t="shared" si="76"/>
        <v>1</v>
      </c>
      <c r="Z202" s="12">
        <f t="shared" si="77"/>
        <v>1</v>
      </c>
      <c r="AA202" s="12">
        <f t="shared" si="78"/>
        <v>1</v>
      </c>
      <c r="AB202" s="12">
        <f t="shared" si="79"/>
        <v>1</v>
      </c>
      <c r="AD202" s="12">
        <f t="shared" si="80"/>
        <v>-104</v>
      </c>
      <c r="AE202" s="18">
        <f t="shared" si="81"/>
        <v>0</v>
      </c>
      <c r="AF202" s="12">
        <f>IF(S$4=0,0,IF(SUM(AF$7:AF201)=2,0,IF(AJ202=AF$6,IF(AJ202=AJ203,IF((AJ201-AJ202)&lt;=(AJ204-AJ203),2,0),IF(AJ202=AJ201,IF((AJ200-AJ201)&gt;(AJ203-AJ202),2,0),2)),0)))</f>
        <v>0</v>
      </c>
      <c r="AG202" s="12">
        <f>IF(C$4=0,0,IF(SUM(AG$7:AG201)=1,0,IF(AK202=AG$6,IF(AK202=AK203,IF((AK201-AK202)&lt;=(AK204-AK203),1,0),IF(AK202=AK201,IF((AK200-AK201)&gt;(AK203-AK202),1,0),1)),0)))</f>
        <v>0</v>
      </c>
      <c r="AH202" s="12">
        <f>IF(C$4=0,0,IF(SUM(AH$7:AH201)=2,0,IF(AL202=AH$6,IF(AL202=AL203,IF((AL201-AL202)&lt;=(AL204-AL203),2,0),IF(AL202=AL201,IF((AL200-AL201)&gt;(AL203-AL202),2,0),2)),0)))</f>
        <v>0</v>
      </c>
      <c r="AI202" s="12">
        <f>IF(S$4=0,0,IF(SUM(AI$7:AI201)=2,0,IF(AM202=AI$6,IF(AM202=AM203,IF((AM201-AM202)&lt;=(AM204-AM203),2,0),IF(AM202=AM201,IF((AM200-AM201)&gt;(AM203-AM202),2,0),2)),0)))</f>
        <v>0</v>
      </c>
      <c r="AJ202" s="12">
        <f t="shared" si="82"/>
        <v>1</v>
      </c>
      <c r="AK202" s="12">
        <f t="shared" si="83"/>
        <v>1</v>
      </c>
      <c r="AL202" s="12">
        <f t="shared" si="84"/>
        <v>1</v>
      </c>
      <c r="AM202" s="12">
        <f t="shared" si="85"/>
        <v>1</v>
      </c>
    </row>
    <row r="203" spans="1:39" ht="12" customHeight="1" x14ac:dyDescent="0.15">
      <c r="A203" s="5">
        <f t="shared" si="70"/>
        <v>0</v>
      </c>
      <c r="B203" s="5">
        <f t="shared" si="71"/>
        <v>0</v>
      </c>
      <c r="C203" s="14">
        <f t="shared" si="86"/>
        <v>-105</v>
      </c>
      <c r="H203" s="4" t="str">
        <f>IF(G203="I",$K203,IF(G203="II",$K203-SUM(H$8:H202),IF(G203="III",$K203-SUM(H$8:H202),IF(G203="IV",$K203-SUM(H$8:H202),IF(G203="V",1-SUM(H$8:H202)," ")))))</f>
        <v xml:space="preserve"> </v>
      </c>
      <c r="I203" s="54"/>
      <c r="J203" s="43" t="str">
        <f>IF(I203="A",$K203,IF(I203="B",$K203-SUM(J$8:J202),IF(I203="C",$K203-SUM(J$8:J202),IF(I203="D",$K203-SUM(J$8:J202),IF(I203="E",1-SUM(J$8:J202)," ")))))</f>
        <v xml:space="preserve"> </v>
      </c>
      <c r="K203" s="1">
        <f>IF(C$4=0,0,(SUM(D$8:D203)/C$4))</f>
        <v>0</v>
      </c>
      <c r="L203" s="9" t="str">
        <f t="shared" si="72"/>
        <v xml:space="preserve"> </v>
      </c>
      <c r="M203" s="2" t="str">
        <f>IF(U203=2,K203,IF(W203=2,K203-SUM(M$8:M202),IF(X203=2,K203-SUM(M$8:M202),IF(X202=2,1-SUM(M$8:M202)," "))))</f>
        <v xml:space="preserve"> </v>
      </c>
      <c r="N203" s="1" t="str">
        <f t="shared" si="73"/>
        <v xml:space="preserve"> </v>
      </c>
      <c r="P203" s="3" t="str">
        <f>IF(O203="Plus",$K203,IF(O203="Basis",$K203-SUM(P$8:P202),IF(O203="Breedte",$K203-SUM(P$8:P202),IF(O202="Breedte",1-SUM(P$8:P202)," "))))</f>
        <v xml:space="preserve"> </v>
      </c>
      <c r="Q203" s="57" t="str">
        <f t="shared" si="87"/>
        <v/>
      </c>
      <c r="S203" s="12">
        <f t="shared" si="74"/>
        <v>-105</v>
      </c>
      <c r="T203" s="18">
        <f t="shared" si="75"/>
        <v>0</v>
      </c>
      <c r="U203" s="12">
        <f>IF(C$4=0,0,IF(SUM(U$7:U202)=2,0,IF(Y203=U$6,IF(Y203=Y204,IF((Y202-Y203)&lt;=(Y205-Y204),2,0),IF(Y203=Y202,IF((Y201-Y202)&gt;(Y204-Y203),2,0),2)),0)))</f>
        <v>0</v>
      </c>
      <c r="V203" s="12">
        <f>IF(C$4=0,0,IF(SUM(V$7:V202)=1,0,IF(Z203=V$6,IF(Z203=Z204,IF((Z202-Z203)&lt;=(Z205-Z204),1,0),IF(Z203=Z202,IF((Z201-Z202)&gt;(Z204-Z203),1,0),1)),0)))</f>
        <v>0</v>
      </c>
      <c r="W203" s="12">
        <f>IF(C$4=0,0,IF(SUM(W$7:W202)=2,0,IF(AA203=W$6,IF(AA203=AA204,IF((AA202-AA203)&lt;=(AA205-AA204),2,0),IF(AA203=AA202,IF((AA201-AA202)&gt;(AA204-AA203),2,0),2)),0)))</f>
        <v>0</v>
      </c>
      <c r="X203" s="12">
        <f>IF(C$4=0,0,IF(SUM(X$7:X202)=2,0,IF(AB203=X$6,IF(AB203=AB204,IF((AB202-AB203)&lt;=(AB205-AB204),2,0),IF(AB203=AB202,IF((AB201-AB202)&gt;(AB204-AB203),2,0),2)),0)))</f>
        <v>0</v>
      </c>
      <c r="Y203" s="12">
        <f t="shared" si="76"/>
        <v>1</v>
      </c>
      <c r="Z203" s="12">
        <f t="shared" si="77"/>
        <v>1</v>
      </c>
      <c r="AA203" s="12">
        <f t="shared" si="78"/>
        <v>1</v>
      </c>
      <c r="AB203" s="12">
        <f t="shared" si="79"/>
        <v>1</v>
      </c>
      <c r="AD203" s="12">
        <f t="shared" si="80"/>
        <v>-105</v>
      </c>
      <c r="AE203" s="18">
        <f t="shared" si="81"/>
        <v>0</v>
      </c>
      <c r="AF203" s="12">
        <f>IF(S$4=0,0,IF(SUM(AF$7:AF202)=2,0,IF(AJ203=AF$6,IF(AJ203=AJ204,IF((AJ202-AJ203)&lt;=(AJ205-AJ204),2,0),IF(AJ203=AJ202,IF((AJ201-AJ202)&gt;(AJ204-AJ203),2,0),2)),0)))</f>
        <v>0</v>
      </c>
      <c r="AG203" s="12">
        <f>IF(C$4=0,0,IF(SUM(AG$7:AG202)=1,0,IF(AK203=AG$6,IF(AK203=AK204,IF((AK202-AK203)&lt;=(AK205-AK204),1,0),IF(AK203=AK202,IF((AK201-AK202)&gt;(AK204-AK203),1,0),1)),0)))</f>
        <v>0</v>
      </c>
      <c r="AH203" s="12">
        <f>IF(C$4=0,0,IF(SUM(AH$7:AH202)=2,0,IF(AL203=AH$6,IF(AL203=AL204,IF((AL202-AL203)&lt;=(AL205-AL204),2,0),IF(AL203=AL202,IF((AL201-AL202)&gt;(AL204-AL203),2,0),2)),0)))</f>
        <v>0</v>
      </c>
      <c r="AI203" s="12">
        <f>IF(S$4=0,0,IF(SUM(AI$7:AI202)=2,0,IF(AM203=AI$6,IF(AM203=AM204,IF((AM202-AM203)&lt;=(AM205-AM204),2,0),IF(AM203=AM202,IF((AM201-AM202)&gt;(AM204-AM203),2,0),2)),0)))</f>
        <v>0</v>
      </c>
      <c r="AJ203" s="12">
        <f t="shared" si="82"/>
        <v>1</v>
      </c>
      <c r="AK203" s="12">
        <f t="shared" si="83"/>
        <v>1</v>
      </c>
      <c r="AL203" s="12">
        <f t="shared" si="84"/>
        <v>1</v>
      </c>
      <c r="AM203" s="12">
        <f t="shared" si="85"/>
        <v>1</v>
      </c>
    </row>
    <row r="204" spans="1:39" ht="12" customHeight="1" x14ac:dyDescent="0.15">
      <c r="A204" s="5">
        <f t="shared" si="70"/>
        <v>0</v>
      </c>
      <c r="B204" s="5">
        <f t="shared" si="71"/>
        <v>0</v>
      </c>
      <c r="C204" s="14">
        <f t="shared" si="86"/>
        <v>-106</v>
      </c>
      <c r="H204" s="4" t="str">
        <f>IF(G204="I",$K204,IF(G204="II",$K204-SUM(H$8:H203),IF(G204="III",$K204-SUM(H$8:H203),IF(G204="IV",$K204-SUM(H$8:H203),IF(G204="V",1-SUM(H$8:H203)," ")))))</f>
        <v xml:space="preserve"> </v>
      </c>
      <c r="I204" s="54"/>
      <c r="J204" s="43" t="str">
        <f>IF(I204="A",$K204,IF(I204="B",$K204-SUM(J$8:J203),IF(I204="C",$K204-SUM(J$8:J203),IF(I204="D",$K204-SUM(J$8:J203),IF(I204="E",1-SUM(J$8:J203)," ")))))</f>
        <v xml:space="preserve"> </v>
      </c>
      <c r="K204" s="1">
        <f>IF(C$4=0,0,(SUM(D$8:D204)/C$4))</f>
        <v>0</v>
      </c>
      <c r="L204" s="9" t="str">
        <f t="shared" si="72"/>
        <v xml:space="preserve"> </v>
      </c>
      <c r="M204" s="2" t="str">
        <f>IF(U204=2,K204,IF(W204=2,K204-SUM(M$8:M203),IF(X204=2,K204-SUM(M$8:M203),IF(X203=2,1-SUM(M$8:M203)," "))))</f>
        <v xml:space="preserve"> </v>
      </c>
      <c r="N204" s="1" t="str">
        <f t="shared" si="73"/>
        <v xml:space="preserve"> </v>
      </c>
      <c r="P204" s="3" t="str">
        <f>IF(O204="Plus",$K204,IF(O204="Basis",$K204-SUM(P$8:P203),IF(O204="Breedte",$K204-SUM(P$8:P203),IF(O203="Breedte",1-SUM(P$8:P203)," "))))</f>
        <v xml:space="preserve"> </v>
      </c>
      <c r="Q204" s="57" t="str">
        <f t="shared" si="87"/>
        <v/>
      </c>
      <c r="S204" s="12">
        <f t="shared" si="74"/>
        <v>-106</v>
      </c>
      <c r="T204" s="18">
        <f t="shared" si="75"/>
        <v>0</v>
      </c>
      <c r="U204" s="12">
        <f>IF(C$4=0,0,IF(SUM(U$7:U203)=2,0,IF(Y204=U$6,IF(Y204=Y205,IF((Y203-Y204)&lt;=(Y206-Y205),2,0),IF(Y204=Y203,IF((Y202-Y203)&gt;(Y205-Y204),2,0),2)),0)))</f>
        <v>0</v>
      </c>
      <c r="V204" s="12">
        <f>IF(C$4=0,0,IF(SUM(V$7:V203)=1,0,IF(Z204=V$6,IF(Z204=Z205,IF((Z203-Z204)&lt;=(Z206-Z205),1,0),IF(Z204=Z203,IF((Z202-Z203)&gt;(Z205-Z204),1,0),1)),0)))</f>
        <v>0</v>
      </c>
      <c r="W204" s="12">
        <f>IF(C$4=0,0,IF(SUM(W$7:W203)=2,0,IF(AA204=W$6,IF(AA204=AA205,IF((AA203-AA204)&lt;=(AA206-AA205),2,0),IF(AA204=AA203,IF((AA202-AA203)&gt;(AA205-AA204),2,0),2)),0)))</f>
        <v>0</v>
      </c>
      <c r="X204" s="12">
        <f>IF(C$4=0,0,IF(SUM(X$7:X203)=2,0,IF(AB204=X$6,IF(AB204=AB205,IF((AB203-AB204)&lt;=(AB206-AB205),2,0),IF(AB204=AB203,IF((AB202-AB203)&gt;(AB205-AB204),2,0),2)),0)))</f>
        <v>0</v>
      </c>
      <c r="Y204" s="12">
        <f t="shared" si="76"/>
        <v>1</v>
      </c>
      <c r="Z204" s="12">
        <f t="shared" si="77"/>
        <v>1</v>
      </c>
      <c r="AA204" s="12">
        <f t="shared" si="78"/>
        <v>1</v>
      </c>
      <c r="AB204" s="12">
        <f t="shared" si="79"/>
        <v>1</v>
      </c>
      <c r="AD204" s="12">
        <f t="shared" si="80"/>
        <v>-106</v>
      </c>
      <c r="AE204" s="18">
        <f t="shared" si="81"/>
        <v>0</v>
      </c>
      <c r="AF204" s="12">
        <f>IF(S$4=0,0,IF(SUM(AF$7:AF203)=2,0,IF(AJ204=AF$6,IF(AJ204=AJ205,IF((AJ203-AJ204)&lt;=(AJ206-AJ205),2,0),IF(AJ204=AJ203,IF((AJ202-AJ203)&gt;(AJ205-AJ204),2,0),2)),0)))</f>
        <v>0</v>
      </c>
      <c r="AG204" s="12">
        <f>IF(C$4=0,0,IF(SUM(AG$7:AG203)=1,0,IF(AK204=AG$6,IF(AK204=AK205,IF((AK203-AK204)&lt;=(AK206-AK205),1,0),IF(AK204=AK203,IF((AK202-AK203)&gt;(AK205-AK204),1,0),1)),0)))</f>
        <v>0</v>
      </c>
      <c r="AH204" s="12">
        <f>IF(C$4=0,0,IF(SUM(AH$7:AH203)=2,0,IF(AL204=AH$6,IF(AL204=AL205,IF((AL203-AL204)&lt;=(AL206-AL205),2,0),IF(AL204=AL203,IF((AL202-AL203)&gt;(AL205-AL204),2,0),2)),0)))</f>
        <v>0</v>
      </c>
      <c r="AI204" s="12">
        <f>IF(S$4=0,0,IF(SUM(AI$7:AI203)=2,0,IF(AM204=AI$6,IF(AM204=AM205,IF((AM203-AM204)&lt;=(AM206-AM205),2,0),IF(AM204=AM203,IF((AM202-AM203)&gt;(AM205-AM204),2,0),2)),0)))</f>
        <v>0</v>
      </c>
      <c r="AJ204" s="12">
        <f t="shared" si="82"/>
        <v>1</v>
      </c>
      <c r="AK204" s="12">
        <f t="shared" si="83"/>
        <v>1</v>
      </c>
      <c r="AL204" s="12">
        <f t="shared" si="84"/>
        <v>1</v>
      </c>
      <c r="AM204" s="12">
        <f t="shared" si="85"/>
        <v>1</v>
      </c>
    </row>
    <row r="205" spans="1:39" ht="12" customHeight="1" x14ac:dyDescent="0.15">
      <c r="A205" s="5">
        <f t="shared" si="70"/>
        <v>0</v>
      </c>
      <c r="B205" s="5">
        <f t="shared" si="71"/>
        <v>0</v>
      </c>
      <c r="C205" s="14">
        <f t="shared" si="86"/>
        <v>-107</v>
      </c>
      <c r="H205" s="4" t="str">
        <f>IF(G205="I",$K205,IF(G205="II",$K205-SUM(H$8:H204),IF(G205="III",$K205-SUM(H$8:H204),IF(G205="IV",$K205-SUM(H$8:H204),IF(G205="V",1-SUM(H$8:H204)," ")))))</f>
        <v xml:space="preserve"> </v>
      </c>
      <c r="I205" s="54"/>
      <c r="J205" s="43" t="str">
        <f>IF(I205="A",$K205,IF(I205="B",$K205-SUM(J$8:J204),IF(I205="C",$K205-SUM(J$8:J204),IF(I205="D",$K205-SUM(J$8:J204),IF(I205="E",1-SUM(J$8:J204)," ")))))</f>
        <v xml:space="preserve"> </v>
      </c>
      <c r="K205" s="1">
        <f>IF(C$4=0,0,(SUM(D$8:D205)/C$4))</f>
        <v>0</v>
      </c>
      <c r="L205" s="9" t="str">
        <f t="shared" si="72"/>
        <v xml:space="preserve"> </v>
      </c>
      <c r="M205" s="2" t="str">
        <f>IF(U205=2,K205,IF(W205=2,K205-SUM(M$8:M204),IF(X205=2,K205-SUM(M$8:M204),IF(X204=2,1-SUM(M$8:M204)," "))))</f>
        <v xml:space="preserve"> </v>
      </c>
      <c r="N205" s="1" t="str">
        <f t="shared" si="73"/>
        <v xml:space="preserve"> </v>
      </c>
      <c r="P205" s="3" t="str">
        <f>IF(O205="Plus",$K205,IF(O205="Basis",$K205-SUM(P$8:P204),IF(O205="Breedte",$K205-SUM(P$8:P204),IF(O204="Breedte",1-SUM(P$8:P204)," "))))</f>
        <v xml:space="preserve"> </v>
      </c>
      <c r="Q205" s="57" t="str">
        <f t="shared" si="87"/>
        <v/>
      </c>
      <c r="S205" s="12">
        <f t="shared" si="74"/>
        <v>-107</v>
      </c>
      <c r="T205" s="18">
        <f t="shared" si="75"/>
        <v>0</v>
      </c>
      <c r="U205" s="12">
        <f>IF(C$4=0,0,IF(SUM(U$7:U204)=2,0,IF(Y205=U$6,IF(Y205=Y206,IF((Y204-Y205)&lt;=(Y207-Y206),2,0),IF(Y205=Y204,IF((Y203-Y204)&gt;(Y206-Y205),2,0),2)),0)))</f>
        <v>0</v>
      </c>
      <c r="V205" s="12">
        <f>IF(C$4=0,0,IF(SUM(V$7:V204)=1,0,IF(Z205=V$6,IF(Z205=Z206,IF((Z204-Z205)&lt;=(Z207-Z206),1,0),IF(Z205=Z204,IF((Z203-Z204)&gt;(Z206-Z205),1,0),1)),0)))</f>
        <v>0</v>
      </c>
      <c r="W205" s="12">
        <f>IF(C$4=0,0,IF(SUM(W$7:W204)=2,0,IF(AA205=W$6,IF(AA205=AA206,IF((AA204-AA205)&lt;=(AA207-AA206),2,0),IF(AA205=AA204,IF((AA203-AA204)&gt;(AA206-AA205),2,0),2)),0)))</f>
        <v>0</v>
      </c>
      <c r="X205" s="12">
        <f>IF(C$4=0,0,IF(SUM(X$7:X204)=2,0,IF(AB205=X$6,IF(AB205=AB206,IF((AB204-AB205)&lt;=(AB207-AB206),2,0),IF(AB205=AB204,IF((AB203-AB204)&gt;(AB206-AB205),2,0),2)),0)))</f>
        <v>0</v>
      </c>
      <c r="Y205" s="12">
        <f t="shared" si="76"/>
        <v>1</v>
      </c>
      <c r="Z205" s="12">
        <f t="shared" si="77"/>
        <v>1</v>
      </c>
      <c r="AA205" s="12">
        <f t="shared" si="78"/>
        <v>1</v>
      </c>
      <c r="AB205" s="12">
        <f t="shared" si="79"/>
        <v>1</v>
      </c>
      <c r="AD205" s="12">
        <f t="shared" si="80"/>
        <v>-107</v>
      </c>
      <c r="AE205" s="18">
        <f t="shared" si="81"/>
        <v>0</v>
      </c>
      <c r="AF205" s="12">
        <f>IF(S$4=0,0,IF(SUM(AF$7:AF204)=2,0,IF(AJ205=AF$6,IF(AJ205=AJ206,IF((AJ204-AJ205)&lt;=(AJ207-AJ206),2,0),IF(AJ205=AJ204,IF((AJ203-AJ204)&gt;(AJ206-AJ205),2,0),2)),0)))</f>
        <v>0</v>
      </c>
      <c r="AG205" s="12">
        <f>IF(C$4=0,0,IF(SUM(AG$7:AG204)=1,0,IF(AK205=AG$6,IF(AK205=AK206,IF((AK204-AK205)&lt;=(AK207-AK206),1,0),IF(AK205=AK204,IF((AK203-AK204)&gt;(AK206-AK205),1,0),1)),0)))</f>
        <v>0</v>
      </c>
      <c r="AH205" s="12">
        <f>IF(C$4=0,0,IF(SUM(AH$7:AH204)=2,0,IF(AL205=AH$6,IF(AL205=AL206,IF((AL204-AL205)&lt;=(AL207-AL206),2,0),IF(AL205=AL204,IF((AL203-AL204)&gt;(AL206-AL205),2,0),2)),0)))</f>
        <v>0</v>
      </c>
      <c r="AI205" s="12">
        <f>IF(S$4=0,0,IF(SUM(AI$7:AI204)=2,0,IF(AM205=AI$6,IF(AM205=AM206,IF((AM204-AM205)&lt;=(AM207-AM206),2,0),IF(AM205=AM204,IF((AM203-AM204)&gt;(AM206-AM205),2,0),2)),0)))</f>
        <v>0</v>
      </c>
      <c r="AJ205" s="12">
        <f t="shared" si="82"/>
        <v>1</v>
      </c>
      <c r="AK205" s="12">
        <f t="shared" si="83"/>
        <v>1</v>
      </c>
      <c r="AL205" s="12">
        <f t="shared" si="84"/>
        <v>1</v>
      </c>
      <c r="AM205" s="12">
        <f t="shared" si="85"/>
        <v>1</v>
      </c>
    </row>
    <row r="206" spans="1:39" ht="12" customHeight="1" x14ac:dyDescent="0.15">
      <c r="A206" s="5">
        <f t="shared" si="70"/>
        <v>0</v>
      </c>
      <c r="B206" s="5">
        <f t="shared" si="71"/>
        <v>0</v>
      </c>
      <c r="C206" s="14">
        <f t="shared" si="86"/>
        <v>-108</v>
      </c>
      <c r="H206" s="4" t="str">
        <f>IF(G206="I",$K206,IF(G206="II",$K206-SUM(H$8:H205),IF(G206="III",$K206-SUM(H$8:H205),IF(G206="IV",$K206-SUM(H$8:H205),IF(G206="V",1-SUM(H$8:H205)," ")))))</f>
        <v xml:space="preserve"> </v>
      </c>
      <c r="I206" s="54"/>
      <c r="J206" s="43" t="str">
        <f>IF(I206="A",$K206,IF(I206="B",$K206-SUM(J$8:J205),IF(I206="C",$K206-SUM(J$8:J205),IF(I206="D",$K206-SUM(J$8:J205),IF(I206="E",1-SUM(J$8:J205)," ")))))</f>
        <v xml:space="preserve"> </v>
      </c>
      <c r="K206" s="1">
        <f>IF(C$4=0,0,(SUM(D$8:D206)/C$4))</f>
        <v>0</v>
      </c>
      <c r="L206" s="9" t="str">
        <f t="shared" si="72"/>
        <v xml:space="preserve"> </v>
      </c>
      <c r="M206" s="2" t="str">
        <f>IF(U206=2,K206,IF(W206=2,K206-SUM(M$8:M205),IF(X206=2,K206-SUM(M$8:M205),IF(X205=2,1-SUM(M$8:M205)," "))))</f>
        <v xml:space="preserve"> </v>
      </c>
      <c r="N206" s="1" t="str">
        <f t="shared" si="73"/>
        <v xml:space="preserve"> </v>
      </c>
      <c r="P206" s="3" t="str">
        <f>IF(O206="Plus",$K206,IF(O206="Basis",$K206-SUM(P$8:P205),IF(O206="Breedte",$K206-SUM(P$8:P205),IF(O205="Breedte",1-SUM(P$8:P205)," "))))</f>
        <v xml:space="preserve"> </v>
      </c>
      <c r="Q206" s="57" t="str">
        <f t="shared" si="87"/>
        <v/>
      </c>
      <c r="S206" s="12">
        <f t="shared" si="74"/>
        <v>-108</v>
      </c>
      <c r="T206" s="18">
        <f t="shared" si="75"/>
        <v>0</v>
      </c>
      <c r="U206" s="12">
        <f>IF(C$4=0,0,IF(SUM(U$7:U205)=2,0,IF(Y206=U$6,IF(Y206=Y207,IF((Y205-Y206)&lt;=(Y208-Y207),2,0),IF(Y206=Y205,IF((Y204-Y205)&gt;(Y207-Y206),2,0),2)),0)))</f>
        <v>0</v>
      </c>
      <c r="V206" s="12">
        <f>IF(C$4=0,0,IF(SUM(V$7:V205)=1,0,IF(Z206=V$6,IF(Z206=Z207,IF((Z205-Z206)&lt;=(Z208-Z207),1,0),IF(Z206=Z205,IF((Z204-Z205)&gt;(Z207-Z206),1,0),1)),0)))</f>
        <v>0</v>
      </c>
      <c r="W206" s="12">
        <f>IF(C$4=0,0,IF(SUM(W$7:W205)=2,0,IF(AA206=W$6,IF(AA206=AA207,IF((AA205-AA206)&lt;=(AA208-AA207),2,0),IF(AA206=AA205,IF((AA204-AA205)&gt;(AA207-AA206),2,0),2)),0)))</f>
        <v>0</v>
      </c>
      <c r="X206" s="12">
        <f>IF(C$4=0,0,IF(SUM(X$7:X205)=2,0,IF(AB206=X$6,IF(AB206=AB207,IF((AB205-AB206)&lt;=(AB208-AB207),2,0),IF(AB206=AB205,IF((AB204-AB205)&gt;(AB207-AB206),2,0),2)),0)))</f>
        <v>0</v>
      </c>
      <c r="Y206" s="12">
        <f t="shared" si="76"/>
        <v>1</v>
      </c>
      <c r="Z206" s="12">
        <f t="shared" si="77"/>
        <v>1</v>
      </c>
      <c r="AA206" s="12">
        <f t="shared" si="78"/>
        <v>1</v>
      </c>
      <c r="AB206" s="12">
        <f t="shared" si="79"/>
        <v>1</v>
      </c>
      <c r="AD206" s="12">
        <f t="shared" si="80"/>
        <v>-108</v>
      </c>
      <c r="AE206" s="18">
        <f t="shared" si="81"/>
        <v>0</v>
      </c>
      <c r="AF206" s="12">
        <f>IF(S$4=0,0,IF(SUM(AF$7:AF205)=2,0,IF(AJ206=AF$6,IF(AJ206=AJ207,IF((AJ205-AJ206)&lt;=(AJ208-AJ207),2,0),IF(AJ206=AJ205,IF((AJ204-AJ205)&gt;(AJ207-AJ206),2,0),2)),0)))</f>
        <v>0</v>
      </c>
      <c r="AG206" s="12">
        <f>IF(C$4=0,0,IF(SUM(AG$7:AG205)=1,0,IF(AK206=AG$6,IF(AK206=AK207,IF((AK205-AK206)&lt;=(AK208-AK207),1,0),IF(AK206=AK205,IF((AK204-AK205)&gt;(AK207-AK206),1,0),1)),0)))</f>
        <v>0</v>
      </c>
      <c r="AH206" s="12">
        <f>IF(C$4=0,0,IF(SUM(AH$7:AH205)=2,0,IF(AL206=AH$6,IF(AL206=AL207,IF((AL205-AL206)&lt;=(AL208-AL207),2,0),IF(AL206=AL205,IF((AL204-AL205)&gt;(AL207-AL206),2,0),2)),0)))</f>
        <v>0</v>
      </c>
      <c r="AI206" s="12">
        <f>IF(S$4=0,0,IF(SUM(AI$7:AI205)=2,0,IF(AM206=AI$6,IF(AM206=AM207,IF((AM205-AM206)&lt;=(AM208-AM207),2,0),IF(AM206=AM205,IF((AM204-AM205)&gt;(AM207-AM206),2,0),2)),0)))</f>
        <v>0</v>
      </c>
      <c r="AJ206" s="12">
        <f t="shared" si="82"/>
        <v>1</v>
      </c>
      <c r="AK206" s="12">
        <f t="shared" si="83"/>
        <v>1</v>
      </c>
      <c r="AL206" s="12">
        <f t="shared" si="84"/>
        <v>1</v>
      </c>
      <c r="AM206" s="12">
        <f t="shared" si="85"/>
        <v>1</v>
      </c>
    </row>
    <row r="207" spans="1:39" ht="12" customHeight="1" x14ac:dyDescent="0.15">
      <c r="A207" s="5">
        <f t="shared" si="70"/>
        <v>0</v>
      </c>
      <c r="B207" s="5">
        <f t="shared" si="71"/>
        <v>0</v>
      </c>
      <c r="C207" s="14">
        <f t="shared" si="86"/>
        <v>-109</v>
      </c>
      <c r="H207" s="4" t="str">
        <f>IF(G207="I",$K207,IF(G207="II",$K207-SUM(H$8:H206),IF(G207="III",$K207-SUM(H$8:H206),IF(G207="IV",$K207-SUM(H$8:H206),IF(G207="V",1-SUM(H$8:H206)," ")))))</f>
        <v xml:space="preserve"> </v>
      </c>
      <c r="I207" s="54"/>
      <c r="J207" s="43" t="str">
        <f>IF(I207="A",$K207,IF(I207="B",$K207-SUM(J$8:J206),IF(I207="C",$K207-SUM(J$8:J206),IF(I207="D",$K207-SUM(J$8:J206),IF(I207="E",1-SUM(J$8:J206)," ")))))</f>
        <v xml:space="preserve"> </v>
      </c>
      <c r="K207" s="1">
        <f>IF(C$4=0,0,(SUM(D$8:D207)/C$4))</f>
        <v>0</v>
      </c>
      <c r="L207" s="9" t="str">
        <f t="shared" si="72"/>
        <v xml:space="preserve"> </v>
      </c>
      <c r="M207" s="2" t="str">
        <f>IF(U207=2,K207,IF(W207=2,K207-SUM(M$8:M206),IF(X207=2,K207-SUM(M$8:M206),IF(X206=2,1-SUM(M$8:M206)," "))))</f>
        <v xml:space="preserve"> </v>
      </c>
      <c r="N207" s="1" t="str">
        <f t="shared" si="73"/>
        <v xml:space="preserve"> </v>
      </c>
      <c r="P207" s="3" t="str">
        <f>IF(O207="Plus",$K207,IF(O207="Basis",$K207-SUM(P$8:P206),IF(O207="Breedte",$K207-SUM(P$8:P206),IF(O206="Breedte",1-SUM(P$8:P206)," "))))</f>
        <v xml:space="preserve"> </v>
      </c>
      <c r="Q207" s="57" t="str">
        <f t="shared" si="87"/>
        <v/>
      </c>
      <c r="S207" s="12">
        <f t="shared" si="74"/>
        <v>-109</v>
      </c>
      <c r="T207" s="18">
        <f t="shared" si="75"/>
        <v>0</v>
      </c>
      <c r="U207" s="12">
        <f>IF(C$4=0,0,IF(SUM(U$7:U206)=2,0,IF(Y207=U$6,IF(Y207=Y208,IF((Y206-Y207)&lt;=(Y209-Y208),2,0),IF(Y207=Y206,IF((Y205-Y206)&gt;(Y208-Y207),2,0),2)),0)))</f>
        <v>0</v>
      </c>
      <c r="V207" s="12">
        <f>IF(C$4=0,0,IF(SUM(V$7:V206)=1,0,IF(Z207=V$6,IF(Z207=Z208,IF((Z206-Z207)&lt;=(Z209-Z208),1,0),IF(Z207=Z206,IF((Z205-Z206)&gt;(Z208-Z207),1,0),1)),0)))</f>
        <v>0</v>
      </c>
      <c r="W207" s="12">
        <f>IF(C$4=0,0,IF(SUM(W$7:W206)=2,0,IF(AA207=W$6,IF(AA207=AA208,IF((AA206-AA207)&lt;=(AA209-AA208),2,0),IF(AA207=AA206,IF((AA205-AA206)&gt;(AA208-AA207),2,0),2)),0)))</f>
        <v>0</v>
      </c>
      <c r="X207" s="12">
        <f>IF(C$4=0,0,IF(SUM(X$7:X206)=2,0,IF(AB207=X$6,IF(AB207=AB208,IF((AB206-AB207)&lt;=(AB209-AB208),2,0),IF(AB207=AB206,IF((AB205-AB206)&gt;(AB208-AB207),2,0),2)),0)))</f>
        <v>0</v>
      </c>
      <c r="Y207" s="12">
        <f t="shared" si="76"/>
        <v>1</v>
      </c>
      <c r="Z207" s="12">
        <f t="shared" si="77"/>
        <v>1</v>
      </c>
      <c r="AA207" s="12">
        <f t="shared" si="78"/>
        <v>1</v>
      </c>
      <c r="AB207" s="12">
        <f t="shared" si="79"/>
        <v>1</v>
      </c>
      <c r="AD207" s="12">
        <f t="shared" si="80"/>
        <v>-109</v>
      </c>
      <c r="AE207" s="18">
        <f t="shared" si="81"/>
        <v>0</v>
      </c>
      <c r="AF207" s="12">
        <f>IF(S$4=0,0,IF(SUM(AF$7:AF206)=2,0,IF(AJ207=AF$6,IF(AJ207=AJ208,IF((AJ206-AJ207)&lt;=(AJ209-AJ208),2,0),IF(AJ207=AJ206,IF((AJ205-AJ206)&gt;(AJ208-AJ207),2,0),2)),0)))</f>
        <v>0</v>
      </c>
      <c r="AG207" s="12">
        <f>IF(C$4=0,0,IF(SUM(AG$7:AG206)=1,0,IF(AK207=AG$6,IF(AK207=AK208,IF((AK206-AK207)&lt;=(AK209-AK208),1,0),IF(AK207=AK206,IF((AK205-AK206)&gt;(AK208-AK207),1,0),1)),0)))</f>
        <v>0</v>
      </c>
      <c r="AH207" s="12">
        <f>IF(C$4=0,0,IF(SUM(AH$7:AH206)=2,0,IF(AL207=AH$6,IF(AL207=AL208,IF((AL206-AL207)&lt;=(AL209-AL208),2,0),IF(AL207=AL206,IF((AL205-AL206)&gt;(AL208-AL207),2,0),2)),0)))</f>
        <v>0</v>
      </c>
      <c r="AI207" s="12">
        <f>IF(S$4=0,0,IF(SUM(AI$7:AI206)=2,0,IF(AM207=AI$6,IF(AM207=AM208,IF((AM206-AM207)&lt;=(AM209-AM208),2,0),IF(AM207=AM206,IF((AM205-AM206)&gt;(AM208-AM207),2,0),2)),0)))</f>
        <v>0</v>
      </c>
      <c r="AJ207" s="12">
        <f t="shared" si="82"/>
        <v>1</v>
      </c>
      <c r="AK207" s="12">
        <f t="shared" si="83"/>
        <v>1</v>
      </c>
      <c r="AL207" s="12">
        <f t="shared" si="84"/>
        <v>1</v>
      </c>
      <c r="AM207" s="12">
        <f t="shared" si="85"/>
        <v>1</v>
      </c>
    </row>
    <row r="208" spans="1:39" ht="12" customHeight="1" x14ac:dyDescent="0.15">
      <c r="A208" s="5">
        <f t="shared" si="70"/>
        <v>0</v>
      </c>
      <c r="B208" s="5">
        <f t="shared" si="71"/>
        <v>0</v>
      </c>
      <c r="C208" s="14">
        <f t="shared" si="86"/>
        <v>-110</v>
      </c>
      <c r="H208" s="4" t="str">
        <f>IF(G208="I",$K208,IF(G208="II",$K208-SUM(H$8:H207),IF(G208="III",$K208-SUM(H$8:H207),IF(G208="IV",$K208-SUM(H$8:H207),IF(G208="V",1-SUM(H$8:H207)," ")))))</f>
        <v xml:space="preserve"> </v>
      </c>
      <c r="I208" s="54"/>
      <c r="J208" s="43" t="str">
        <f>IF(I208="A",$K208,IF(I208="B",$K208-SUM(J$8:J207),IF(I208="C",$K208-SUM(J$8:J207),IF(I208="D",$K208-SUM(J$8:J207),IF(I208="E",1-SUM(J$8:J207)," ")))))</f>
        <v xml:space="preserve"> </v>
      </c>
      <c r="K208" s="1">
        <f>IF(C$4=0,0,(SUM(D$8:D208)/C$4))</f>
        <v>0</v>
      </c>
      <c r="L208" s="9" t="str">
        <f t="shared" si="72"/>
        <v xml:space="preserve"> </v>
      </c>
      <c r="M208" s="2" t="str">
        <f>IF(U208=2,K208,IF(W208=2,K208-SUM(M$8:M207),IF(X208=2,K208-SUM(M$8:M207),IF(X207=2,1-SUM(M$8:M207)," "))))</f>
        <v xml:space="preserve"> </v>
      </c>
      <c r="N208" s="1" t="str">
        <f t="shared" si="73"/>
        <v xml:space="preserve"> </v>
      </c>
      <c r="P208" s="3" t="str">
        <f>IF(O208="Plus",$K208,IF(O208="Basis",$K208-SUM(P$8:P207),IF(O208="Breedte",$K208-SUM(P$8:P207),IF(O207="Breedte",1-SUM(P$8:P207)," "))))</f>
        <v xml:space="preserve"> </v>
      </c>
      <c r="Q208" s="57" t="str">
        <f t="shared" si="87"/>
        <v/>
      </c>
      <c r="S208" s="12">
        <f t="shared" si="74"/>
        <v>-110</v>
      </c>
      <c r="T208" s="18">
        <f t="shared" si="75"/>
        <v>0</v>
      </c>
      <c r="U208" s="12">
        <f>IF(C$4=0,0,IF(SUM(U$7:U207)=2,0,IF(Y208=U$6,IF(Y208=Y209,IF((Y207-Y208)&lt;=(Y210-Y209),2,0),IF(Y208=Y207,IF((Y206-Y207)&gt;(Y209-Y208),2,0),2)),0)))</f>
        <v>0</v>
      </c>
      <c r="V208" s="12">
        <f>IF(C$4=0,0,IF(SUM(V$7:V207)=1,0,IF(Z208=V$6,IF(Z208=Z209,IF((Z207-Z208)&lt;=(Z210-Z209),1,0),IF(Z208=Z207,IF((Z206-Z207)&gt;(Z209-Z208),1,0),1)),0)))</f>
        <v>0</v>
      </c>
      <c r="W208" s="12">
        <f>IF(C$4=0,0,IF(SUM(W$7:W207)=2,0,IF(AA208=W$6,IF(AA208=AA209,IF((AA207-AA208)&lt;=(AA210-AA209),2,0),IF(AA208=AA207,IF((AA206-AA207)&gt;(AA209-AA208),2,0),2)),0)))</f>
        <v>0</v>
      </c>
      <c r="X208" s="12">
        <f>IF(C$4=0,0,IF(SUM(X$7:X207)=2,0,IF(AB208=X$6,IF(AB208=AB209,IF((AB207-AB208)&lt;=(AB210-AB209),2,0),IF(AB208=AB207,IF((AB206-AB207)&gt;(AB209-AB208),2,0),2)),0)))</f>
        <v>0</v>
      </c>
      <c r="Y208" s="12">
        <f t="shared" si="76"/>
        <v>1</v>
      </c>
      <c r="Z208" s="12">
        <f t="shared" si="77"/>
        <v>1</v>
      </c>
      <c r="AA208" s="12">
        <f t="shared" si="78"/>
        <v>1</v>
      </c>
      <c r="AB208" s="12">
        <f t="shared" si="79"/>
        <v>1</v>
      </c>
      <c r="AD208" s="12">
        <f t="shared" si="80"/>
        <v>-110</v>
      </c>
      <c r="AE208" s="18">
        <f t="shared" si="81"/>
        <v>0</v>
      </c>
      <c r="AF208" s="12">
        <f>IF(S$4=0,0,IF(SUM(AF$7:AF207)=2,0,IF(AJ208=AF$6,IF(AJ208=AJ209,IF((AJ207-AJ208)&lt;=(AJ210-AJ209),2,0),IF(AJ208=AJ207,IF((AJ206-AJ207)&gt;(AJ209-AJ208),2,0),2)),0)))</f>
        <v>0</v>
      </c>
      <c r="AG208" s="12">
        <f>IF(C$4=0,0,IF(SUM(AG$7:AG207)=1,0,IF(AK208=AG$6,IF(AK208=AK209,IF((AK207-AK208)&lt;=(AK210-AK209),1,0),IF(AK208=AK207,IF((AK206-AK207)&gt;(AK209-AK208),1,0),1)),0)))</f>
        <v>0</v>
      </c>
      <c r="AH208" s="12">
        <f>IF(C$4=0,0,IF(SUM(AH$7:AH207)=2,0,IF(AL208=AH$6,IF(AL208=AL209,IF((AL207-AL208)&lt;=(AL210-AL209),2,0),IF(AL208=AL207,IF((AL206-AL207)&gt;(AL209-AL208),2,0),2)),0)))</f>
        <v>0</v>
      </c>
      <c r="AI208" s="12">
        <f>IF(S$4=0,0,IF(SUM(AI$7:AI207)=2,0,IF(AM208=AI$6,IF(AM208=AM209,IF((AM207-AM208)&lt;=(AM210-AM209),2,0),IF(AM208=AM207,IF((AM206-AM207)&gt;(AM209-AM208),2,0),2)),0)))</f>
        <v>0</v>
      </c>
      <c r="AJ208" s="12">
        <f t="shared" si="82"/>
        <v>1</v>
      </c>
      <c r="AK208" s="12">
        <f t="shared" si="83"/>
        <v>1</v>
      </c>
      <c r="AL208" s="12">
        <f t="shared" si="84"/>
        <v>1</v>
      </c>
      <c r="AM208" s="12">
        <f t="shared" si="85"/>
        <v>1</v>
      </c>
    </row>
    <row r="209" spans="1:36" ht="12" customHeight="1" x14ac:dyDescent="0.15">
      <c r="A209" s="5">
        <f t="shared" si="70"/>
        <v>0</v>
      </c>
      <c r="B209" s="5">
        <f t="shared" si="71"/>
        <v>0</v>
      </c>
      <c r="C209" s="14">
        <f t="shared" si="86"/>
        <v>-111</v>
      </c>
      <c r="H209" s="4" t="str">
        <f>IF(G209="I",$K209,IF(G209="II",$K209-SUM(H$8:H208),IF(G209="III",$K209-SUM(H$8:H208),IF(G209="IV",$K209-SUM(H$8:H208),IF(G209="V",1-SUM(H$8:H208)," ")))))</f>
        <v xml:space="preserve"> </v>
      </c>
      <c r="I209" s="54"/>
      <c r="J209" s="43" t="str">
        <f>IF(I209="A",$K209,IF(I209="B",$K209-SUM(J$8:J208),IF(I209="C",$K209-SUM(J$8:J208),IF(I209="D",$K209-SUM(J$8:J208),IF(I209="E",1-SUM(J$8:J208)," ")))))</f>
        <v xml:space="preserve"> </v>
      </c>
      <c r="L209" s="9" t="str">
        <f t="shared" si="72"/>
        <v xml:space="preserve"> </v>
      </c>
      <c r="P209" s="3" t="str">
        <f>IF(O209="Plus",$K209,IF(O209="Basis",$K209-SUM(P$8:P208),IF(O209="Breedte",$K209-SUM(P$8:P208),IF(O208="Breedte",1-SUM(P$8:P208)," "))))</f>
        <v xml:space="preserve"> </v>
      </c>
      <c r="Q209" s="57" t="str">
        <f t="shared" si="87"/>
        <v/>
      </c>
      <c r="AE209" s="18">
        <f t="shared" si="81"/>
        <v>0</v>
      </c>
      <c r="AG209" s="12">
        <f>IF(C$4=0,0,IF(SUM(AG$7:AG208)=1,0,IF(AK209=AG$6,IF(AK209=AK210,IF((AK208-AK209)&lt;=(AK211-AK210),1,0),IF(AK209=AK208,IF((AK207-AK208)&gt;(AK210-AK209),1,0),1)),0)))</f>
        <v>0</v>
      </c>
      <c r="AH209" s="12">
        <f>IF(C$4=0,0,IF(SUM(AH$7:AH208)=2,0,IF(AL209=AH$6,IF(AL209=AL210,IF((AL208-AL209)&lt;=(AL211-AL210),2,0),IF(AL209=AL208,IF((AL207-AL208)&gt;(AL210-AL209),2,0),2)),0)))</f>
        <v>0</v>
      </c>
      <c r="AI209" s="12">
        <f>IF(S$4=0,0,IF(SUM(AI$7:AI208)=2,0,IF(AM209=AI$6,IF(AM209=AM210,IF((AM208-AM209)&lt;=(AM211-AM210),2,0),IF(AM209=AM208,IF((AM207-AM208)&gt;(AM210-AM209),2,0),2)),0)))</f>
        <v>0</v>
      </c>
      <c r="AJ209" s="12">
        <f t="shared" si="82"/>
        <v>1</v>
      </c>
    </row>
    <row r="210" spans="1:36" ht="12" customHeight="1" x14ac:dyDescent="0.15">
      <c r="A210" s="5">
        <f t="shared" si="70"/>
        <v>0</v>
      </c>
      <c r="B210" s="5">
        <f t="shared" si="71"/>
        <v>0</v>
      </c>
      <c r="C210" s="14">
        <f t="shared" si="86"/>
        <v>-112</v>
      </c>
      <c r="H210" s="4" t="str">
        <f>IF(G210="I",$K210,IF(G210="II",$K210-SUM(H$8:H209),IF(G210="III",$K210-SUM(H$8:H209),IF(G210="IV",$K210-SUM(H$8:H209),IF(G210="V",1-SUM(H$8:H209)," ")))))</f>
        <v xml:space="preserve"> </v>
      </c>
      <c r="I210" s="54"/>
      <c r="J210" s="43" t="str">
        <f>IF(I210="A",$K210,IF(I210="B",$K210-SUM(J$8:J209),IF(I210="C",$K210-SUM(J$8:J209),IF(I210="D",$K210-SUM(J$8:J209),IF(I210="E",1-SUM(J$8:J209)," ")))))</f>
        <v xml:space="preserve"> </v>
      </c>
      <c r="L210" s="9" t="str">
        <f t="shared" si="72"/>
        <v xml:space="preserve"> </v>
      </c>
      <c r="P210" s="3" t="str">
        <f>IF(O210="Plus",$K210,IF(O210="Basis",$K210-SUM(P$8:P209),IF(O210="Breedte",$K210-SUM(P$8:P209),IF(O209="Breedte",1-SUM(P$8:P209)," "))))</f>
        <v xml:space="preserve"> </v>
      </c>
      <c r="Q210" s="57" t="str">
        <f t="shared" si="87"/>
        <v/>
      </c>
      <c r="AE210" s="18">
        <f t="shared" si="81"/>
        <v>0</v>
      </c>
      <c r="AG210" s="12">
        <f>IF(C$4=0,0,IF(SUM(AG$7:AG209)=1,0,IF(AK210=AG$6,IF(AK210=AK211,IF((AK209-AK210)&lt;=(AK212-AK211),1,0),IF(AK210=AK209,IF((AK208-AK209)&gt;(AK211-AK210),1,0),1)),0)))</f>
        <v>0</v>
      </c>
      <c r="AH210" s="12">
        <f>IF(C$4=0,0,IF(SUM(AH$7:AH209)=2,0,IF(AL210=AH$6,IF(AL210=AL211,IF((AL209-AL210)&lt;=(AL212-AL211),2,0),IF(AL210=AL209,IF((AL208-AL209)&gt;(AL211-AL210),2,0),2)),0)))</f>
        <v>0</v>
      </c>
      <c r="AI210" s="12">
        <f>IF(S$4=0,0,IF(SUM(AI$7:AI209)=2,0,IF(AM210=AI$6,IF(AM210=AM211,IF((AM209-AM210)&lt;=(AM212-AM211),2,0),IF(AM210=AM209,IF((AM208-AM209)&gt;(AM211-AM210),2,0),2)),0)))</f>
        <v>0</v>
      </c>
      <c r="AJ210" s="12">
        <f t="shared" si="82"/>
        <v>1</v>
      </c>
    </row>
    <row r="211" spans="1:36" ht="12" customHeight="1" x14ac:dyDescent="0.15">
      <c r="A211" s="5">
        <f t="shared" si="70"/>
        <v>0</v>
      </c>
      <c r="B211" s="5">
        <f t="shared" si="71"/>
        <v>0</v>
      </c>
      <c r="C211" s="14">
        <f t="shared" si="86"/>
        <v>-113</v>
      </c>
      <c r="H211" s="4" t="str">
        <f>IF(G211="I",$K211,IF(G211="II",$K211-SUM(H$8:H210),IF(G211="III",$K211-SUM(H$8:H210),IF(G211="IV",$K211-SUM(H$8:H210),IF(G211="V",1-SUM(H$8:H210)," ")))))</f>
        <v xml:space="preserve"> </v>
      </c>
      <c r="I211" s="54"/>
      <c r="J211" s="43" t="str">
        <f>IF(I211="A",$K211,IF(I211="B",$K211-SUM(J$8:J210),IF(I211="C",$K211-SUM(J$8:J210),IF(I211="D",$K211-SUM(J$8:J210),IF(I211="E",1-SUM(J$8:J210)," ")))))</f>
        <v xml:space="preserve"> </v>
      </c>
      <c r="L211" s="9" t="str">
        <f t="shared" si="72"/>
        <v xml:space="preserve"> </v>
      </c>
      <c r="P211" s="3" t="str">
        <f>IF(O211="Plus",$K211,IF(O211="Basis",$K211-SUM(P$8:P210),IF(O211="Breedte",$K211-SUM(P$8:P210),IF(O210="Breedte",1-SUM(P$8:P210)," "))))</f>
        <v xml:space="preserve"> </v>
      </c>
      <c r="Q211" s="57" t="str">
        <f t="shared" si="87"/>
        <v/>
      </c>
      <c r="AE211" s="18">
        <f t="shared" si="81"/>
        <v>0</v>
      </c>
      <c r="AG211" s="12">
        <f>IF(C$4=0,0,IF(SUM(AG$7:AG210)=1,0,IF(AK211=AG$6,IF(AK211=AK212,IF((AK210-AK211)&lt;=(AK213-AK212),1,0),IF(AK211=AK210,IF((AK209-AK210)&gt;(AK212-AK211),1,0),1)),0)))</f>
        <v>0</v>
      </c>
      <c r="AH211" s="12">
        <f>IF(C$4=0,0,IF(SUM(AH$7:AH210)=2,0,IF(AL211=AH$6,IF(AL211=AL212,IF((AL210-AL211)&lt;=(AL213-AL212),2,0),IF(AL211=AL210,IF((AL209-AL210)&gt;(AL212-AL211),2,0),2)),0)))</f>
        <v>0</v>
      </c>
      <c r="AI211" s="12">
        <f>IF(S$4=0,0,IF(SUM(AI$7:AI210)=2,0,IF(AM211=AI$6,IF(AM211=AM212,IF((AM210-AM211)&lt;=(AM213-AM212),2,0),IF(AM211=AM210,IF((AM209-AM210)&gt;(AM212-AM211),2,0),2)),0)))</f>
        <v>0</v>
      </c>
      <c r="AJ211" s="12">
        <f t="shared" si="82"/>
        <v>1</v>
      </c>
    </row>
    <row r="212" spans="1:36" ht="12" customHeight="1" x14ac:dyDescent="0.15">
      <c r="A212" s="5">
        <f t="shared" si="70"/>
        <v>0</v>
      </c>
      <c r="B212" s="5">
        <f t="shared" si="71"/>
        <v>0</v>
      </c>
      <c r="C212" s="14">
        <f t="shared" si="86"/>
        <v>-114</v>
      </c>
      <c r="H212" s="4" t="str">
        <f>IF(G212="I",$K212,IF(G212="II",$K212-SUM(H$8:H211),IF(G212="III",$K212-SUM(H$8:H211),IF(G212="IV",$K212-SUM(H$8:H211),IF(G212="V",1-SUM(H$8:H211)," ")))))</f>
        <v xml:space="preserve"> </v>
      </c>
      <c r="I212" s="54"/>
      <c r="J212" s="43" t="str">
        <f>IF(I212="A",$K212,IF(I212="B",$K212-SUM(J$8:J211),IF(I212="C",$K212-SUM(J$8:J211),IF(I212="D",$K212-SUM(J$8:J211),IF(I212="E",1-SUM(J$8:J211)," ")))))</f>
        <v xml:space="preserve"> </v>
      </c>
      <c r="L212" s="9" t="str">
        <f t="shared" si="72"/>
        <v xml:space="preserve"> </v>
      </c>
      <c r="P212" s="3" t="str">
        <f>IF(O212="Plus",$K212,IF(O212="Basis",$K212-SUM(P$8:P211),IF(O212="Breedte",$K212-SUM(P$8:P211),IF(O211="Breedte",1-SUM(P$8:P211)," "))))</f>
        <v xml:space="preserve"> </v>
      </c>
      <c r="Q212" s="57" t="str">
        <f t="shared" si="87"/>
        <v/>
      </c>
      <c r="AE212" s="18">
        <f t="shared" si="81"/>
        <v>0</v>
      </c>
      <c r="AG212" s="12">
        <f>IF(C$4=0,0,IF(SUM(AG$7:AG211)=1,0,IF(AK212=AG$6,IF(AK212=AK213,IF((AK211-AK212)&lt;=(AK214-AK213),1,0),IF(AK212=AK211,IF((AK210-AK211)&gt;(AK213-AK212),1,0),1)),0)))</f>
        <v>0</v>
      </c>
      <c r="AH212" s="12">
        <f>IF(C$4=0,0,IF(SUM(AH$7:AH211)=2,0,IF(AL212=AH$6,IF(AL212=AL213,IF((AL211-AL212)&lt;=(AL214-AL213),2,0),IF(AL212=AL211,IF((AL210-AL211)&gt;(AL213-AL212),2,0),2)),0)))</f>
        <v>0</v>
      </c>
      <c r="AI212" s="12">
        <f>IF(S$4=0,0,IF(SUM(AI$7:AI211)=2,0,IF(AM212=AI$6,IF(AM212=AM213,IF((AM211-AM212)&lt;=(AM214-AM213),2,0),IF(AM212=AM211,IF((AM210-AM211)&gt;(AM213-AM212),2,0),2)),0)))</f>
        <v>0</v>
      </c>
      <c r="AJ212" s="12">
        <f t="shared" si="82"/>
        <v>1</v>
      </c>
    </row>
    <row r="213" spans="1:36" ht="12" customHeight="1" x14ac:dyDescent="0.15">
      <c r="A213" s="5">
        <f t="shared" si="70"/>
        <v>0</v>
      </c>
      <c r="B213" s="5">
        <f t="shared" si="71"/>
        <v>0</v>
      </c>
      <c r="C213" s="14">
        <f t="shared" si="86"/>
        <v>-115</v>
      </c>
      <c r="H213" s="4" t="str">
        <f>IF(G213="I",$K213,IF(G213="II",$K213-SUM(H$8:H212),IF(G213="III",$K213-SUM(H$8:H212),IF(G213="IV",$K213-SUM(H$8:H212),IF(G213="V",1-SUM(H$8:H212)," ")))))</f>
        <v xml:space="preserve"> </v>
      </c>
      <c r="I213" s="54"/>
      <c r="J213" s="43" t="str">
        <f>IF(I213="A",$K213,IF(I213="B",$K213-SUM(J$8:J212),IF(I213="C",$K213-SUM(J$8:J212),IF(I213="D",$K213-SUM(J$8:J212),IF(I213="E",1-SUM(J$8:J212)," ")))))</f>
        <v xml:space="preserve"> </v>
      </c>
      <c r="L213" s="9" t="str">
        <f t="shared" si="72"/>
        <v xml:space="preserve"> </v>
      </c>
      <c r="P213" s="3" t="str">
        <f>IF(O213="Plus",$K213,IF(O213="Basis",$K213-SUM(P$8:P212),IF(O213="Breedte",$K213-SUM(P$8:P212),IF(O212="Breedte",1-SUM(P$8:P212)," "))))</f>
        <v xml:space="preserve"> </v>
      </c>
      <c r="Q213" s="57" t="str">
        <f t="shared" si="87"/>
        <v/>
      </c>
      <c r="AE213" s="18">
        <f t="shared" si="81"/>
        <v>0</v>
      </c>
      <c r="AG213" s="12">
        <f>IF(C$4=0,0,IF(SUM(AG$7:AG212)=1,0,IF(AK213=AG$6,IF(AK213=AK214,IF((AK212-AK213)&lt;=(AK215-AK214),1,0),IF(AK213=AK212,IF((AK211-AK212)&gt;(AK214-AK213),1,0),1)),0)))</f>
        <v>0</v>
      </c>
      <c r="AH213" s="12">
        <f>IF(C$4=0,0,IF(SUM(AH$7:AH212)=2,0,IF(AL213=AH$6,IF(AL213=AL214,IF((AL212-AL213)&lt;=(AL215-AL214),2,0),IF(AL213=AL212,IF((AL211-AL212)&gt;(AL214-AL213),2,0),2)),0)))</f>
        <v>0</v>
      </c>
      <c r="AI213" s="12">
        <f>IF(S$4=0,0,IF(SUM(AI$7:AI212)=2,0,IF(AM213=AI$6,IF(AM213=AM214,IF((AM212-AM213)&lt;=(AM215-AM214),2,0),IF(AM213=AM212,IF((AM211-AM212)&gt;(AM214-AM213),2,0),2)),0)))</f>
        <v>0</v>
      </c>
      <c r="AJ213" s="12">
        <f t="shared" si="82"/>
        <v>1</v>
      </c>
    </row>
    <row r="214" spans="1:36" ht="12" customHeight="1" x14ac:dyDescent="0.15">
      <c r="A214" s="5">
        <f t="shared" si="70"/>
        <v>0</v>
      </c>
      <c r="B214" s="5">
        <f t="shared" si="71"/>
        <v>0</v>
      </c>
      <c r="C214" s="14">
        <f t="shared" si="86"/>
        <v>-116</v>
      </c>
      <c r="H214" s="4" t="str">
        <f>IF(G214="I",$K214,IF(G214="II",$K214-SUM(H$8:H213),IF(G214="III",$K214-SUM(H$8:H213),IF(G214="IV",$K214-SUM(H$8:H213),IF(G214="V",1-SUM(H$8:H213)," ")))))</f>
        <v xml:space="preserve"> </v>
      </c>
      <c r="I214" s="54"/>
      <c r="J214" s="43" t="str">
        <f>IF(I214="A",$K214,IF(I214="B",$K214-SUM(J$8:J213),IF(I214="C",$K214-SUM(J$8:J213),IF(I214="D",$K214-SUM(J$8:J213),IF(I214="E",1-SUM(J$8:J213)," ")))))</f>
        <v xml:space="preserve"> </v>
      </c>
      <c r="L214" s="9" t="str">
        <f t="shared" si="72"/>
        <v xml:space="preserve"> </v>
      </c>
      <c r="P214" s="3" t="str">
        <f>IF(O214="Plus",$K214,IF(O214="Basis",$K214-SUM(P$8:P213),IF(O214="Breedte",$K214-SUM(P$8:P213),IF(O213="Breedte",1-SUM(P$8:P213)," "))))</f>
        <v xml:space="preserve"> </v>
      </c>
      <c r="Q214" s="57" t="str">
        <f t="shared" si="87"/>
        <v/>
      </c>
      <c r="AE214" s="18">
        <f t="shared" si="81"/>
        <v>0</v>
      </c>
      <c r="AG214" s="12">
        <f>IF(C$4=0,0,IF(SUM(AG$7:AG213)=1,0,IF(AK214=AG$6,IF(AK214=AK215,IF((AK213-AK214)&lt;=(AK216-AK215),1,0),IF(AK214=AK213,IF((AK212-AK213)&gt;(AK215-AK214),1,0),1)),0)))</f>
        <v>0</v>
      </c>
      <c r="AH214" s="12">
        <f>IF(C$4=0,0,IF(SUM(AH$7:AH213)=2,0,IF(AL214=AH$6,IF(AL214=AL215,IF((AL213-AL214)&lt;=(AL216-AL215),2,0),IF(AL214=AL213,IF((AL212-AL213)&gt;(AL215-AL214),2,0),2)),0)))</f>
        <v>0</v>
      </c>
      <c r="AI214" s="12">
        <f>IF(S$4=0,0,IF(SUM(AI$7:AI213)=2,0,IF(AM214=AI$6,IF(AM214=AM215,IF((AM213-AM214)&lt;=(AM216-AM215),2,0),IF(AM214=AM213,IF((AM212-AM213)&gt;(AM215-AM214),2,0),2)),0)))</f>
        <v>0</v>
      </c>
      <c r="AJ214" s="12">
        <f t="shared" si="82"/>
        <v>1</v>
      </c>
    </row>
    <row r="215" spans="1:36" ht="12" customHeight="1" x14ac:dyDescent="0.15">
      <c r="A215" s="5">
        <f t="shared" si="70"/>
        <v>0</v>
      </c>
      <c r="B215" s="5">
        <f t="shared" si="71"/>
        <v>0</v>
      </c>
      <c r="C215" s="14">
        <f t="shared" si="86"/>
        <v>-117</v>
      </c>
      <c r="H215" s="4" t="str">
        <f>IF(G215="I",$K215,IF(G215="II",$K215-SUM(H$8:H214),IF(G215="III",$K215-SUM(H$8:H214),IF(G215="IV",$K215-SUM(H$8:H214),IF(G215="V",1-SUM(H$8:H214)," ")))))</f>
        <v xml:space="preserve"> </v>
      </c>
      <c r="I215" s="54"/>
      <c r="J215" s="43" t="str">
        <f>IF(I215="A",$K215,IF(I215="B",$K215-SUM(J$8:J214),IF(I215="C",$K215-SUM(J$8:J214),IF(I215="D",$K215-SUM(J$8:J214),IF(I215="E",1-SUM(J$8:J214)," ")))))</f>
        <v xml:space="preserve"> </v>
      </c>
      <c r="L215" s="9" t="str">
        <f t="shared" si="72"/>
        <v xml:space="preserve"> </v>
      </c>
      <c r="P215" s="3" t="str">
        <f>IF(O215="Plus",$K215,IF(O215="Basis",$K215-SUM(P$8:P214),IF(O215="Breedte",$K215-SUM(P$8:P214),IF(O214="Breedte",1-SUM(P$8:P214)," "))))</f>
        <v xml:space="preserve"> </v>
      </c>
      <c r="Q215" s="57" t="str">
        <f t="shared" si="87"/>
        <v/>
      </c>
      <c r="AE215" s="18">
        <f t="shared" si="81"/>
        <v>0</v>
      </c>
      <c r="AG215" s="12">
        <f>IF(C$4=0,0,IF(SUM(AG$7:AG214)=1,0,IF(AK215=AG$6,IF(AK215=AK216,IF((AK214-AK215)&lt;=(AK217-AK216),1,0),IF(AK215=AK214,IF((AK213-AK214)&gt;(AK216-AK215),1,0),1)),0)))</f>
        <v>0</v>
      </c>
      <c r="AH215" s="12">
        <f>IF(C$4=0,0,IF(SUM(AH$7:AH214)=2,0,IF(AL215=AH$6,IF(AL215=AL216,IF((AL214-AL215)&lt;=(AL217-AL216),2,0),IF(AL215=AL214,IF((AL213-AL214)&gt;(AL216-AL215),2,0),2)),0)))</f>
        <v>0</v>
      </c>
      <c r="AI215" s="12">
        <f>IF(S$4=0,0,IF(SUM(AI$7:AI214)=2,0,IF(AM215=AI$6,IF(AM215=AM216,IF((AM214-AM215)&lt;=(AM217-AM216),2,0),IF(AM215=AM214,IF((AM213-AM214)&gt;(AM216-AM215),2,0),2)),0)))</f>
        <v>0</v>
      </c>
      <c r="AJ215" s="12">
        <f t="shared" si="82"/>
        <v>1</v>
      </c>
    </row>
    <row r="216" spans="1:36" ht="12" customHeight="1" x14ac:dyDescent="0.15">
      <c r="A216" s="5">
        <f t="shared" si="70"/>
        <v>0</v>
      </c>
      <c r="B216" s="5">
        <f t="shared" si="71"/>
        <v>0</v>
      </c>
      <c r="C216" s="14">
        <f t="shared" si="86"/>
        <v>-118</v>
      </c>
      <c r="H216" s="4" t="str">
        <f>IF(G216="I",$K216,IF(G216="II",$K216-SUM(H$8:H215),IF(G216="III",$K216-SUM(H$8:H215),IF(G216="IV",$K216-SUM(H$8:H215),IF(G216="V",1-SUM(H$8:H215)," ")))))</f>
        <v xml:space="preserve"> </v>
      </c>
      <c r="I216" s="54"/>
      <c r="J216" s="43" t="str">
        <f>IF(I216="A",$K216,IF(I216="B",$K216-SUM(J$8:J215),IF(I216="C",$K216-SUM(J$8:J215),IF(I216="D",$K216-SUM(J$8:J215),IF(I216="E",1-SUM(J$8:J215)," ")))))</f>
        <v xml:space="preserve"> </v>
      </c>
      <c r="L216" s="9" t="str">
        <f t="shared" si="72"/>
        <v xml:space="preserve"> </v>
      </c>
      <c r="P216" s="3" t="str">
        <f>IF(O216="Plus",$K216,IF(O216="Basis",$K216-SUM(P$8:P215),IF(O216="Breedte",$K216-SUM(P$8:P215),IF(O215="Breedte",1-SUM(P$8:P215)," "))))</f>
        <v xml:space="preserve"> </v>
      </c>
      <c r="Q216" s="57" t="str">
        <f t="shared" si="87"/>
        <v/>
      </c>
      <c r="AG216" s="12">
        <f>IF(C$4=0,0,IF(SUM(AG$7:AG215)=1,0,IF(AK216=AG$6,IF(AK216=AK217,IF((AK215-AK216)&lt;=(AK218-AK217),1,0),IF(AK216=AK215,IF((AK214-AK215)&gt;(AK217-AK216),1,0),1)),0)))</f>
        <v>0</v>
      </c>
      <c r="AH216" s="12">
        <f>IF(C$4=0,0,IF(SUM(AH$7:AH215)=2,0,IF(AL216=AH$6,IF(AL216=AL217,IF((AL215-AL216)&lt;=(AL218-AL217),2,0),IF(AL216=AL215,IF((AL214-AL215)&gt;(AL217-AL216),2,0),2)),0)))</f>
        <v>0</v>
      </c>
      <c r="AI216" s="12">
        <f>IF(S$4=0,0,IF(SUM(AI$7:AI215)=2,0,IF(AM216=AI$6,IF(AM216=AM217,IF((AM215-AM216)&lt;=(AM218-AM217),2,0),IF(AM216=AM215,IF((AM214-AM215)&gt;(AM217-AM216),2,0),2)),0)))</f>
        <v>0</v>
      </c>
      <c r="AJ216" s="12">
        <f t="shared" si="82"/>
        <v>1</v>
      </c>
    </row>
    <row r="217" spans="1:36" ht="12" customHeight="1" x14ac:dyDescent="0.15">
      <c r="A217" s="5">
        <f t="shared" si="70"/>
        <v>0</v>
      </c>
      <c r="B217" s="5">
        <f t="shared" si="71"/>
        <v>0</v>
      </c>
      <c r="C217" s="14">
        <f t="shared" si="86"/>
        <v>-119</v>
      </c>
      <c r="H217" s="4" t="str">
        <f>IF(G217="I",$K217,IF(G217="II",$K217-SUM(H$8:H216),IF(G217="III",$K217-SUM(H$8:H216),IF(G217="IV",$K217-SUM(H$8:H216),IF(G217="V",1-SUM(H$8:H216)," ")))))</f>
        <v xml:space="preserve"> </v>
      </c>
      <c r="I217" s="54"/>
      <c r="J217" s="43" t="str">
        <f>IF(I217="A",$K217,IF(I217="B",$K217-SUM(J$8:J216),IF(I217="C",$K217-SUM(J$8:J216),IF(I217="D",$K217-SUM(J$8:J216),IF(I217="E",1-SUM(J$8:J216)," ")))))</f>
        <v xml:space="preserve"> </v>
      </c>
      <c r="L217" s="9" t="str">
        <f t="shared" si="72"/>
        <v xml:space="preserve"> </v>
      </c>
      <c r="P217" s="3" t="str">
        <f>IF(O217="Plus",$K217,IF(O217="Basis",$K217-SUM(P$8:P216),IF(O217="Breedte",$K217-SUM(P$8:P216),IF(O216="Breedte",1-SUM(P$8:P216)," "))))</f>
        <v xml:space="preserve"> </v>
      </c>
      <c r="Q217" s="57" t="str">
        <f t="shared" si="87"/>
        <v/>
      </c>
      <c r="AG217" s="12">
        <f>IF(C$4=0,0,IF(SUM(AG$7:AG216)=1,0,IF(AK217=AG$6,IF(AK217=AK218,IF((AK216-AK217)&lt;=(AK219-AK218),1,0),IF(AK217=AK216,IF((AK215-AK216)&gt;(AK218-AK217),1,0),1)),0)))</f>
        <v>0</v>
      </c>
      <c r="AH217" s="12">
        <f>IF(C$4=0,0,IF(SUM(AH$7:AH216)=2,0,IF(AL217=AH$6,IF(AL217=AL218,IF((AL216-AL217)&lt;=(AL219-AL218),2,0),IF(AL217=AL216,IF((AL215-AL216)&gt;(AL218-AL217),2,0),2)),0)))</f>
        <v>0</v>
      </c>
      <c r="AI217" s="12">
        <f>IF(S$4=0,0,IF(SUM(AI$7:AI216)=2,0,IF(AM217=AI$6,IF(AM217=AM218,IF((AM216-AM217)&lt;=(AM219-AM218),2,0),IF(AM217=AM216,IF((AM215-AM216)&gt;(AM218-AM217),2,0),2)),0)))</f>
        <v>0</v>
      </c>
      <c r="AJ217" s="12">
        <f t="shared" si="82"/>
        <v>1</v>
      </c>
    </row>
    <row r="218" spans="1:36" ht="12" customHeight="1" x14ac:dyDescent="0.15">
      <c r="A218" s="5">
        <f t="shared" si="70"/>
        <v>0</v>
      </c>
      <c r="B218" s="5">
        <f t="shared" si="71"/>
        <v>0</v>
      </c>
      <c r="C218" s="14">
        <f t="shared" si="86"/>
        <v>-120</v>
      </c>
      <c r="H218" s="4" t="str">
        <f>IF(G218="I",$K218,IF(G218="II",$K218-SUM(H$8:H217),IF(G218="III",$K218-SUM(H$8:H217),IF(G218="IV",$K218-SUM(H$8:H217),IF(G218="V",1-SUM(H$8:H217)," ")))))</f>
        <v xml:space="preserve"> </v>
      </c>
      <c r="I218" s="54"/>
      <c r="L218" s="9" t="str">
        <f t="shared" si="72"/>
        <v xml:space="preserve"> </v>
      </c>
      <c r="P218" s="3" t="str">
        <f>IF(O218="Plus",$K218,IF(O218="Basis",$K218-SUM(P$8:P217),IF(O218="Breedte",$K218-SUM(P$8:P217),IF(O217="Breedte",1-SUM(P$8:P217)," "))))</f>
        <v xml:space="preserve"> </v>
      </c>
      <c r="Q218" s="57" t="str">
        <f t="shared" si="87"/>
        <v/>
      </c>
      <c r="AG218" s="12">
        <f>IF(C$4=0,0,IF(SUM(AG$7:AG217)=1,0,IF(AK218=AG$6,IF(AK218=AK219,IF((AK217-AK218)&lt;=(AK220-AK219),1,0),IF(AK218=AK217,IF((AK216-AK217)&gt;(AK219-AK218),1,0),1)),0)))</f>
        <v>0</v>
      </c>
      <c r="AH218" s="12">
        <f>IF(C$4=0,0,IF(SUM(AH$7:AH217)=2,0,IF(AL218=AH$6,IF(AL218=AL219,IF((AL217-AL218)&lt;=(AL220-AL219),2,0),IF(AL218=AL217,IF((AL216-AL217)&gt;(AL219-AL218),2,0),2)),0)))</f>
        <v>0</v>
      </c>
      <c r="AI218" s="12">
        <f>IF(S$4=0,0,IF(SUM(AI$7:AI217)=2,0,IF(AM218=AI$6,IF(AM218=AM219,IF((AM217-AM218)&lt;=(AM220-AM219),2,0),IF(AM218=AM217,IF((AM216-AM217)&gt;(AM219-AM218),2,0),2)),0)))</f>
        <v>0</v>
      </c>
      <c r="AJ218" s="12">
        <f t="shared" si="82"/>
        <v>1</v>
      </c>
    </row>
    <row r="219" spans="1:36" ht="12" customHeight="1" x14ac:dyDescent="0.15">
      <c r="A219" s="5">
        <f t="shared" si="70"/>
        <v>0</v>
      </c>
      <c r="B219" s="5">
        <f t="shared" si="71"/>
        <v>0</v>
      </c>
      <c r="C219" s="14">
        <f t="shared" si="86"/>
        <v>-121</v>
      </c>
      <c r="H219" s="4" t="str">
        <f>IF(G219="I",$K219,IF(G219="II",$K219-SUM(H$8:H218),IF(G219="III",$K219-SUM(H$8:H218),IF(G219="IV",$K219-SUM(H$8:H218),IF(G219="V",1-SUM(H$8:H218)," ")))))</f>
        <v xml:space="preserve"> </v>
      </c>
      <c r="I219" s="54"/>
      <c r="L219" s="9" t="str">
        <f t="shared" si="72"/>
        <v xml:space="preserve"> </v>
      </c>
      <c r="P219" s="3" t="str">
        <f>IF(O219="Plus",$K219,IF(O219="Basis",$K219-SUM(P$8:P218),IF(O219="Breedte",$K219-SUM(P$8:P218),IF(O218="Breedte",1-SUM(P$8:P218)," "))))</f>
        <v xml:space="preserve"> </v>
      </c>
      <c r="Q219" s="57" t="str">
        <f t="shared" si="87"/>
        <v/>
      </c>
      <c r="AG219" s="12">
        <f>IF(C$4=0,0,IF(SUM(AG$7:AG218)=1,0,IF(AK219=AG$6,IF(AK219=AK220,IF((AK218-AK219)&lt;=(AK221-AK220),1,0),IF(AK219=AK218,IF((AK217-AK218)&gt;(AK220-AK219),1,0),1)),0)))</f>
        <v>0</v>
      </c>
      <c r="AH219" s="12">
        <f>IF(C$4=0,0,IF(SUM(AH$7:AH218)=2,0,IF(AL219=AH$6,IF(AL219=AL220,IF((AL218-AL219)&lt;=(AL221-AL220),2,0),IF(AL219=AL218,IF((AL217-AL218)&gt;(AL220-AL219),2,0),2)),0)))</f>
        <v>0</v>
      </c>
      <c r="AI219" s="12">
        <f>IF(S$4=0,0,IF(SUM(AI$7:AI218)=2,0,IF(AM219=AI$6,IF(AM219=AM220,IF((AM218-AM219)&lt;=(AM221-AM220),2,0),IF(AM219=AM218,IF((AM217-AM218)&gt;(AM220-AM219),2,0),2)),0)))</f>
        <v>0</v>
      </c>
      <c r="AJ219" s="12">
        <f t="shared" si="82"/>
        <v>1</v>
      </c>
    </row>
    <row r="220" spans="1:36" ht="12" customHeight="1" x14ac:dyDescent="0.15">
      <c r="A220" s="5">
        <f t="shared" si="70"/>
        <v>0</v>
      </c>
      <c r="B220" s="5">
        <f t="shared" si="71"/>
        <v>0</v>
      </c>
      <c r="C220" s="14">
        <f t="shared" si="86"/>
        <v>-122</v>
      </c>
      <c r="H220" s="4" t="str">
        <f>IF(G220="I",$K220,IF(G220="II",$K220-SUM(H$8:H219),IF(G220="III",$K220-SUM(H$8:H219),IF(G220="IV",$K220-SUM(H$8:H219),IF(G220="V",1-SUM(H$8:H219)," ")))))</f>
        <v xml:space="preserve"> </v>
      </c>
      <c r="I220" s="54"/>
      <c r="L220" s="9" t="str">
        <f t="shared" si="72"/>
        <v xml:space="preserve"> </v>
      </c>
      <c r="P220" s="3" t="str">
        <f>IF(O220="Plus",$K220,IF(O220="Basis",$K220-SUM(P$8:P219),IF(O220="Breedte",$K220-SUM(P$8:P219),IF(O219="Breedte",1-SUM(P$8:P219)," "))))</f>
        <v xml:space="preserve"> </v>
      </c>
      <c r="Q220" s="57" t="str">
        <f t="shared" si="87"/>
        <v/>
      </c>
      <c r="AG220" s="12">
        <f>IF(C$4=0,0,IF(SUM(AG$7:AG219)=1,0,IF(AK220=AG$6,IF(AK220=AK221,IF((AK219-AK220)&lt;=(AK222-AK221),1,0),IF(AK220=AK219,IF((AK218-AK219)&gt;(AK221-AK220),1,0),1)),0)))</f>
        <v>0</v>
      </c>
      <c r="AH220" s="12">
        <f>IF(C$4=0,0,IF(SUM(AH$7:AH219)=2,0,IF(AL220=AH$6,IF(AL220=AL221,IF((AL219-AL220)&lt;=(AL222-AL221),2,0),IF(AL220=AL219,IF((AL218-AL219)&gt;(AL221-AL220),2,0),2)),0)))</f>
        <v>0</v>
      </c>
      <c r="AI220" s="12">
        <f>IF(S$4=0,0,IF(SUM(AI$7:AI219)=2,0,IF(AM220=AI$6,IF(AM220=AM221,IF((AM219-AM220)&lt;=(AM222-AM221),2,0),IF(AM220=AM219,IF((AM218-AM219)&gt;(AM221-AM220),2,0),2)),0)))</f>
        <v>0</v>
      </c>
      <c r="AJ220" s="12">
        <f t="shared" si="82"/>
        <v>1</v>
      </c>
    </row>
    <row r="221" spans="1:36" ht="12" customHeight="1" x14ac:dyDescent="0.15">
      <c r="A221" s="5">
        <f t="shared" si="70"/>
        <v>0</v>
      </c>
      <c r="B221" s="5">
        <f t="shared" si="71"/>
        <v>0</v>
      </c>
      <c r="C221" s="14">
        <f t="shared" si="86"/>
        <v>-123</v>
      </c>
      <c r="H221" s="4" t="str">
        <f>IF(G221="I",$K221,IF(G221="II",$K221-SUM(H$8:H220),IF(G221="III",$K221-SUM(H$8:H220),IF(G221="IV",$K221-SUM(H$8:H220),IF(G221="V",1-SUM(H$8:H220)," ")))))</f>
        <v xml:space="preserve"> </v>
      </c>
      <c r="I221" s="54"/>
      <c r="L221" s="9" t="str">
        <f t="shared" si="72"/>
        <v xml:space="preserve"> </v>
      </c>
      <c r="P221" s="3" t="str">
        <f>IF(O221="Plus",$K221,IF(O221="Basis",$K221-SUM(P$8:P220),IF(O221="Breedte",$K221-SUM(P$8:P220),IF(O220="Breedte",1-SUM(P$8:P220)," "))))</f>
        <v xml:space="preserve"> </v>
      </c>
      <c r="Q221" s="57" t="str">
        <f t="shared" si="87"/>
        <v/>
      </c>
      <c r="AG221" s="12">
        <f>IF(C$4=0,0,IF(SUM(AG$7:AG220)=1,0,IF(AK221=AG$6,IF(AK221=AK222,IF((AK220-AK221)&lt;=(AK223-AK222),1,0),IF(AK221=AK220,IF((AK219-AK220)&gt;(AK222-AK221),1,0),1)),0)))</f>
        <v>0</v>
      </c>
      <c r="AH221" s="12">
        <f>IF(C$4=0,0,IF(SUM(AH$7:AH220)=2,0,IF(AL221=AH$6,IF(AL221=AL222,IF((AL220-AL221)&lt;=(AL223-AL222),2,0),IF(AL221=AL220,IF((AL219-AL220)&gt;(AL222-AL221),2,0),2)),0)))</f>
        <v>0</v>
      </c>
      <c r="AI221" s="12">
        <f>IF(S$4=0,0,IF(SUM(AI$7:AI220)=2,0,IF(AM221=AI$6,IF(AM221=AM222,IF((AM220-AM221)&lt;=(AM223-AM222),2,0),IF(AM221=AM220,IF((AM219-AM220)&gt;(AM222-AM221),2,0),2)),0)))</f>
        <v>0</v>
      </c>
      <c r="AJ221" s="12">
        <f t="shared" si="82"/>
        <v>1</v>
      </c>
    </row>
    <row r="222" spans="1:36" ht="12" customHeight="1" x14ac:dyDescent="0.15">
      <c r="A222" s="5">
        <f t="shared" si="70"/>
        <v>0</v>
      </c>
      <c r="B222" s="5">
        <f t="shared" si="71"/>
        <v>0</v>
      </c>
      <c r="C222" s="14">
        <f t="shared" si="86"/>
        <v>-124</v>
      </c>
      <c r="H222" s="4" t="str">
        <f>IF(G222="I",$K222,IF(G222="II",$K222-SUM(H$8:H221),IF(G222="III",$K222-SUM(H$8:H221),IF(G222="IV",$K222-SUM(H$8:H221),IF(G222="V",1-SUM(H$8:H221)," ")))))</f>
        <v xml:space="preserve"> </v>
      </c>
      <c r="I222" s="54"/>
      <c r="L222" s="9" t="str">
        <f t="shared" si="72"/>
        <v xml:space="preserve"> </v>
      </c>
      <c r="P222" s="3" t="str">
        <f>IF(O222="Plus",$K222,IF(O222="Basis",$K222-SUM(P$8:P221),IF(O222="Breedte",$K222-SUM(P$8:P221),IF(O221="Breedte",1-SUM(P$8:P221)," "))))</f>
        <v xml:space="preserve"> </v>
      </c>
      <c r="Q222" s="57" t="str">
        <f t="shared" si="87"/>
        <v/>
      </c>
      <c r="AG222" s="12">
        <f>IF(C$4=0,0,IF(SUM(AG$7:AG221)=1,0,IF(AK222=AG$6,IF(AK222=AK223,IF((AK221-AK222)&lt;=(AK224-AK223),1,0),IF(AK222=AK221,IF((AK220-AK221)&gt;(AK223-AK222),1,0),1)),0)))</f>
        <v>0</v>
      </c>
      <c r="AH222" s="12">
        <f>IF(C$4=0,0,IF(SUM(AH$7:AH221)=2,0,IF(AL222=AH$6,IF(AL222=AL223,IF((AL221-AL222)&lt;=(AL224-AL223),2,0),IF(AL222=AL221,IF((AL220-AL221)&gt;(AL223-AL222),2,0),2)),0)))</f>
        <v>0</v>
      </c>
      <c r="AI222" s="12">
        <f>IF(S$4=0,0,IF(SUM(AI$7:AI221)=2,0,IF(AM222=AI$6,IF(AM222=AM223,IF((AM221-AM222)&lt;=(AM224-AM223),2,0),IF(AM222=AM221,IF((AM220-AM221)&gt;(AM223-AM222),2,0),2)),0)))</f>
        <v>0</v>
      </c>
      <c r="AJ222" s="12">
        <f t="shared" si="82"/>
        <v>1</v>
      </c>
    </row>
    <row r="223" spans="1:36" ht="12" customHeight="1" x14ac:dyDescent="0.15">
      <c r="A223" s="5">
        <f t="shared" si="70"/>
        <v>0</v>
      </c>
      <c r="B223" s="5">
        <f t="shared" si="71"/>
        <v>0</v>
      </c>
      <c r="C223" s="14">
        <f t="shared" si="86"/>
        <v>-125</v>
      </c>
      <c r="H223" s="4" t="str">
        <f>IF(G223="I",$K223,IF(G223="II",$K223-SUM(H$8:H222),IF(G223="III",$K223-SUM(H$8:H222),IF(G223="IV",$K223-SUM(H$8:H222),IF(G223="V",1-SUM(H$8:H222)," ")))))</f>
        <v xml:space="preserve"> </v>
      </c>
      <c r="I223" s="54"/>
      <c r="L223" s="9" t="str">
        <f t="shared" si="72"/>
        <v xml:space="preserve"> </v>
      </c>
      <c r="P223" s="3" t="str">
        <f>IF(O223="Plus",$K223,IF(O223="Basis",$K223-SUM(P$8:P222),IF(O223="Breedte",$K223-SUM(P$8:P222),IF(O222="Breedte",1-SUM(P$8:P222)," "))))</f>
        <v xml:space="preserve"> </v>
      </c>
      <c r="Q223" s="57" t="str">
        <f t="shared" si="87"/>
        <v/>
      </c>
      <c r="AG223" s="12">
        <f>IF(C$4=0,0,IF(SUM(AG$7:AG222)=1,0,IF(AK223=AG$6,IF(AK223=AK224,IF((AK222-AK223)&lt;=(AK225-AK224),1,0),IF(AK223=AK222,IF((AK221-AK222)&gt;(AK224-AK223),1,0),1)),0)))</f>
        <v>0</v>
      </c>
      <c r="AH223" s="12">
        <f>IF(C$4=0,0,IF(SUM(AH$7:AH222)=2,0,IF(AL223=AH$6,IF(AL223=AL224,IF((AL222-AL223)&lt;=(AL225-AL224),2,0),IF(AL223=AL222,IF((AL221-AL222)&gt;(AL224-AL223),2,0),2)),0)))</f>
        <v>0</v>
      </c>
      <c r="AI223" s="12">
        <f>IF(S$4=0,0,IF(SUM(AI$7:AI222)=2,0,IF(AM223=AI$6,IF(AM223=AM224,IF((AM222-AM223)&lt;=(AM225-AM224),2,0),IF(AM223=AM222,IF((AM221-AM222)&gt;(AM224-AM223),2,0),2)),0)))</f>
        <v>0</v>
      </c>
      <c r="AJ223" s="12">
        <f t="shared" si="82"/>
        <v>1</v>
      </c>
    </row>
    <row r="224" spans="1:36" ht="12" customHeight="1" x14ac:dyDescent="0.15">
      <c r="A224" s="5">
        <f t="shared" si="70"/>
        <v>0</v>
      </c>
      <c r="B224" s="5">
        <f t="shared" si="71"/>
        <v>0</v>
      </c>
      <c r="C224" s="14">
        <f t="shared" si="86"/>
        <v>-126</v>
      </c>
      <c r="H224" s="4" t="str">
        <f>IF(G224="I",$K224,IF(G224="II",$K224-SUM(H$8:H223),IF(G224="III",$K224-SUM(H$8:H223),IF(G224="IV",$K224-SUM(H$8:H223),IF(G224="V",1-SUM(H$8:H223)," ")))))</f>
        <v xml:space="preserve"> </v>
      </c>
      <c r="I224" s="54"/>
      <c r="L224" s="9" t="str">
        <f t="shared" si="72"/>
        <v xml:space="preserve"> </v>
      </c>
      <c r="P224" s="3" t="str">
        <f>IF(O224="Plus",$K224,IF(O224="Basis",$K224-SUM(P$8:P223),IF(O224="Breedte",$K224-SUM(P$8:P223),IF(O223="Breedte",1-SUM(P$8:P223)," "))))</f>
        <v xml:space="preserve"> </v>
      </c>
      <c r="Q224" s="57" t="str">
        <f t="shared" si="87"/>
        <v/>
      </c>
      <c r="AG224" s="12">
        <f>IF(C$4=0,0,IF(SUM(AG$7:AG223)=1,0,IF(AK224=AG$6,IF(AK224=AK225,IF((AK223-AK224)&lt;=(AK226-AK225),1,0),IF(AK224=AK223,IF((AK222-AK223)&gt;(AK225-AK224),1,0),1)),0)))</f>
        <v>0</v>
      </c>
      <c r="AH224" s="12">
        <f>IF(C$4=0,0,IF(SUM(AH$7:AH223)=2,0,IF(AL224=AH$6,IF(AL224=AL225,IF((AL223-AL224)&lt;=(AL226-AL225),2,0),IF(AL224=AL223,IF((AL222-AL223)&gt;(AL225-AL224),2,0),2)),0)))</f>
        <v>0</v>
      </c>
      <c r="AI224" s="12">
        <f>IF(S$4=0,0,IF(SUM(AI$7:AI223)=2,0,IF(AM224=AI$6,IF(AM224=AM225,IF((AM223-AM224)&lt;=(AM226-AM225),2,0),IF(AM224=AM223,IF((AM222-AM223)&gt;(AM225-AM224),2,0),2)),0)))</f>
        <v>0</v>
      </c>
      <c r="AJ224" s="12">
        <f t="shared" si="82"/>
        <v>1</v>
      </c>
    </row>
    <row r="225" spans="1:36" ht="12" customHeight="1" x14ac:dyDescent="0.15">
      <c r="A225" s="5">
        <f t="shared" si="70"/>
        <v>0</v>
      </c>
      <c r="B225" s="5">
        <f t="shared" si="71"/>
        <v>0</v>
      </c>
      <c r="C225" s="14">
        <f t="shared" si="86"/>
        <v>-127</v>
      </c>
      <c r="H225" s="4" t="str">
        <f>IF(G225="I",$K225,IF(G225="II",$K225-SUM(H$8:H224),IF(G225="III",$K225-SUM(H$8:H224),IF(G225="IV",$K225-SUM(H$8:H224),IF(G225="V",1-SUM(H$8:H224)," ")))))</f>
        <v xml:space="preserve"> </v>
      </c>
      <c r="I225" s="54"/>
      <c r="L225" s="9" t="str">
        <f t="shared" si="72"/>
        <v xml:space="preserve"> </v>
      </c>
      <c r="P225" s="3" t="str">
        <f>IF(O225="Plus",$K225,IF(O225="Basis",$K225-SUM(P$8:P224),IF(O225="Breedte",$K225-SUM(P$8:P224),IF(O224="Breedte",1-SUM(P$8:P224)," "))))</f>
        <v xml:space="preserve"> </v>
      </c>
      <c r="Q225" s="57" t="str">
        <f t="shared" si="87"/>
        <v/>
      </c>
      <c r="AG225" s="12">
        <f>IF(C$4=0,0,IF(SUM(AG$7:AG224)=1,0,IF(AK225=AG$6,IF(AK225=AK226,IF((AK224-AK225)&lt;=(AK227-AK226),1,0),IF(AK225=AK224,IF((AK223-AK224)&gt;(AK226-AK225),1,0),1)),0)))</f>
        <v>0</v>
      </c>
      <c r="AH225" s="12">
        <f>IF(C$4=0,0,IF(SUM(AH$7:AH224)=2,0,IF(AL225=AH$6,IF(AL225=AL226,IF((AL224-AL225)&lt;=(AL227-AL226),2,0),IF(AL225=AL224,IF((AL223-AL224)&gt;(AL226-AL225),2,0),2)),0)))</f>
        <v>0</v>
      </c>
      <c r="AI225" s="12">
        <f>IF(S$4=0,0,IF(SUM(AI$7:AI224)=2,0,IF(AM225=AI$6,IF(AM225=AM226,IF((AM224-AM225)&lt;=(AM227-AM226),2,0),IF(AM225=AM224,IF((AM223-AM224)&gt;(AM226-AM225),2,0),2)),0)))</f>
        <v>0</v>
      </c>
      <c r="AJ225" s="12">
        <f t="shared" si="82"/>
        <v>1</v>
      </c>
    </row>
    <row r="226" spans="1:36" ht="12" customHeight="1" x14ac:dyDescent="0.15">
      <c r="A226" s="5">
        <f t="shared" si="70"/>
        <v>0</v>
      </c>
      <c r="B226" s="5">
        <f t="shared" si="71"/>
        <v>0</v>
      </c>
      <c r="C226" s="14">
        <f t="shared" si="86"/>
        <v>-128</v>
      </c>
      <c r="H226" s="4" t="str">
        <f>IF(G226="I",$K226,IF(G226="II",$K226-SUM(H$8:H225),IF(G226="III",$K226-SUM(H$8:H225),IF(G226="IV",$K226-SUM(H$8:H225),IF(G226="V",1-SUM(H$8:H225)," ")))))</f>
        <v xml:space="preserve"> </v>
      </c>
      <c r="I226" s="54"/>
      <c r="L226" s="9" t="str">
        <f t="shared" si="72"/>
        <v xml:space="preserve"> </v>
      </c>
      <c r="P226" s="3" t="str">
        <f>IF(O226="Plus",$K226,IF(O226="Basis",$K226-SUM(P$8:P225),IF(O226="Breedte",$K226-SUM(P$8:P225),IF(O225="Breedte",1-SUM(P$8:P225)," "))))</f>
        <v xml:space="preserve"> </v>
      </c>
      <c r="Q226" s="57" t="str">
        <f t="shared" si="87"/>
        <v/>
      </c>
      <c r="AG226" s="12">
        <f>IF(C$4=0,0,IF(SUM(AG$7:AG225)=1,0,IF(AK226=AG$6,IF(AK226=AK227,IF((AK225-AK226)&lt;=(AK228-AK227),1,0),IF(AK226=AK225,IF((AK224-AK225)&gt;(AK227-AK226),1,0),1)),0)))</f>
        <v>0</v>
      </c>
      <c r="AH226" s="12">
        <f>IF(C$4=0,0,IF(SUM(AH$7:AH225)=2,0,IF(AL226=AH$6,IF(AL226=AL227,IF((AL225-AL226)&lt;=(AL228-AL227),2,0),IF(AL226=AL225,IF((AL224-AL225)&gt;(AL227-AL226),2,0),2)),0)))</f>
        <v>0</v>
      </c>
      <c r="AI226" s="12">
        <f>IF(S$4=0,0,IF(SUM(AI$7:AI225)=2,0,IF(AM226=AI$6,IF(AM226=AM227,IF((AM225-AM226)&lt;=(AM228-AM227),2,0),IF(AM226=AM225,IF((AM224-AM225)&gt;(AM227-AM226),2,0),2)),0)))</f>
        <v>0</v>
      </c>
      <c r="AJ226" s="12">
        <f t="shared" si="82"/>
        <v>1</v>
      </c>
    </row>
    <row r="227" spans="1:36" ht="12" customHeight="1" x14ac:dyDescent="0.15">
      <c r="A227" s="5">
        <f t="shared" si="70"/>
        <v>0</v>
      </c>
      <c r="B227" s="5">
        <f t="shared" si="71"/>
        <v>0</v>
      </c>
      <c r="C227" s="14">
        <f t="shared" si="86"/>
        <v>-129</v>
      </c>
      <c r="H227" s="4" t="str">
        <f>IF(G227="I",$K227,IF(G227="II",$K227-SUM(H$8:H226),IF(G227="III",$K227-SUM(H$8:H226),IF(G227="IV",$K227-SUM(H$8:H226),IF(G227="V",1-SUM(H$8:H226)," ")))))</f>
        <v xml:space="preserve"> </v>
      </c>
      <c r="I227" s="54"/>
      <c r="L227" s="9" t="str">
        <f t="shared" si="72"/>
        <v xml:space="preserve"> </v>
      </c>
      <c r="P227" s="3" t="str">
        <f>IF(O227="Plus",$K227,IF(O227="Basis",$K227-SUM(P$8:P226),IF(O227="Breedte",$K227-SUM(P$8:P226),IF(O226="Breedte",1-SUM(P$8:P226)," "))))</f>
        <v xml:space="preserve"> </v>
      </c>
      <c r="Q227" s="57" t="str">
        <f t="shared" si="87"/>
        <v/>
      </c>
      <c r="AG227" s="12">
        <f>IF(C$4=0,0,IF(SUM(AG$7:AG226)=1,0,IF(AK227=AG$6,IF(AK227=AK228,IF((AK226-AK227)&lt;=(AK229-AK228),1,0),IF(AK227=AK226,IF((AK225-AK226)&gt;(AK228-AK227),1,0),1)),0)))</f>
        <v>0</v>
      </c>
      <c r="AH227" s="12">
        <f>IF(C$4=0,0,IF(SUM(AH$7:AH226)=2,0,IF(AL227=AH$6,IF(AL227=AL228,IF((AL226-AL227)&lt;=(AL229-AL228),2,0),IF(AL227=AL226,IF((AL225-AL226)&gt;(AL228-AL227),2,0),2)),0)))</f>
        <v>0</v>
      </c>
      <c r="AI227" s="12">
        <f>IF(S$4=0,0,IF(SUM(AI$7:AI226)=2,0,IF(AM227=AI$6,IF(AM227=AM228,IF((AM226-AM227)&lt;=(AM229-AM228),2,0),IF(AM227=AM226,IF((AM225-AM226)&gt;(AM228-AM227),2,0),2)),0)))</f>
        <v>0</v>
      </c>
      <c r="AJ227" s="12">
        <f t="shared" si="82"/>
        <v>1</v>
      </c>
    </row>
    <row r="228" spans="1:36" ht="12" customHeight="1" x14ac:dyDescent="0.15">
      <c r="A228" s="5">
        <f t="shared" si="70"/>
        <v>0</v>
      </c>
      <c r="B228" s="5">
        <f t="shared" si="71"/>
        <v>0</v>
      </c>
      <c r="C228" s="14">
        <f t="shared" si="86"/>
        <v>-130</v>
      </c>
      <c r="H228" s="4" t="str">
        <f>IF(G228="I",$K228,IF(G228="II",$K228-SUM(H$8:H227),IF(G228="III",$K228-SUM(H$8:H227),IF(G228="IV",$K228-SUM(H$8:H227),IF(G228="V",1-SUM(H$8:H227)," ")))))</f>
        <v xml:space="preserve"> </v>
      </c>
      <c r="I228" s="54"/>
      <c r="L228" s="9" t="str">
        <f t="shared" si="72"/>
        <v xml:space="preserve"> </v>
      </c>
      <c r="P228" s="3" t="str">
        <f>IF(O228="Plus",$K228,IF(O228="Basis",$K228-SUM(P$8:P227),IF(O228="Breedte",$K228-SUM(P$8:P227),IF(O227="Breedte",1-SUM(P$8:P227)," "))))</f>
        <v xml:space="preserve"> </v>
      </c>
      <c r="Q228" s="57" t="str">
        <f t="shared" si="87"/>
        <v/>
      </c>
      <c r="AG228" s="12">
        <f>IF(C$4=0,0,IF(SUM(AG$7:AG227)=1,0,IF(AK228=AG$6,IF(AK228=AK229,IF((AK227-AK228)&lt;=(AK230-AK229),1,0),IF(AK228=AK227,IF((AK226-AK227)&gt;(AK229-AK228),1,0),1)),0)))</f>
        <v>0</v>
      </c>
      <c r="AH228" s="12">
        <f>IF(C$4=0,0,IF(SUM(AH$7:AH227)=2,0,IF(AL228=AH$6,IF(AL228=AL229,IF((AL227-AL228)&lt;=(AL230-AL229),2,0),IF(AL228=AL227,IF((AL226-AL227)&gt;(AL229-AL228),2,0),2)),0)))</f>
        <v>0</v>
      </c>
      <c r="AI228" s="12">
        <f>IF(S$4=0,0,IF(SUM(AI$7:AI227)=2,0,IF(AM228=AI$6,IF(AM228=AM229,IF((AM227-AM228)&lt;=(AM230-AM229),2,0),IF(AM228=AM227,IF((AM226-AM227)&gt;(AM229-AM228),2,0),2)),0)))</f>
        <v>0</v>
      </c>
      <c r="AJ228" s="12">
        <f t="shared" si="82"/>
        <v>1</v>
      </c>
    </row>
    <row r="229" spans="1:36" ht="12" customHeight="1" x14ac:dyDescent="0.15">
      <c r="A229" s="5">
        <f t="shared" si="70"/>
        <v>0</v>
      </c>
      <c r="B229" s="5">
        <f t="shared" si="71"/>
        <v>0</v>
      </c>
      <c r="C229" s="14">
        <f t="shared" si="86"/>
        <v>-131</v>
      </c>
      <c r="H229" s="4" t="str">
        <f>IF(G229="I",$K229,IF(G229="II",$K229-SUM(H$8:H228),IF(G229="III",$K229-SUM(H$8:H228),IF(G229="IV",$K229-SUM(H$8:H228),IF(G229="V",1-SUM(H$8:H228)," ")))))</f>
        <v xml:space="preserve"> </v>
      </c>
      <c r="I229" s="54"/>
      <c r="L229" s="9" t="str">
        <f t="shared" si="72"/>
        <v xml:space="preserve"> </v>
      </c>
      <c r="P229" s="3" t="str">
        <f>IF(O229="Plus",$K229,IF(O229="Basis",$K229-SUM(P$8:P228),IF(O229="Breedte",$K229-SUM(P$8:P228),IF(O228="Breedte",1-SUM(P$8:P228)," "))))</f>
        <v xml:space="preserve"> </v>
      </c>
      <c r="Q229" s="57" t="str">
        <f t="shared" si="87"/>
        <v/>
      </c>
      <c r="AG229" s="12">
        <f>IF(C$4=0,0,IF(SUM(AG$7:AG228)=1,0,IF(AK229=AG$6,IF(AK229=AK230,IF((AK228-AK229)&lt;=(AK231-AK230),1,0),IF(AK229=AK228,IF((AK227-AK228)&gt;(AK230-AK229),1,0),1)),0)))</f>
        <v>0</v>
      </c>
      <c r="AH229" s="12">
        <f>IF(C$4=0,0,IF(SUM(AH$7:AH228)=2,0,IF(AL229=AH$6,IF(AL229=AL230,IF((AL228-AL229)&lt;=(AL231-AL230),2,0),IF(AL229=AL228,IF((AL227-AL228)&gt;(AL230-AL229),2,0),2)),0)))</f>
        <v>0</v>
      </c>
      <c r="AI229" s="12">
        <f>IF(S$4=0,0,IF(SUM(AI$7:AI228)=2,0,IF(AM229=AI$6,IF(AM229=AM230,IF((AM228-AM229)&lt;=(AM231-AM230),2,0),IF(AM229=AM228,IF((AM227-AM228)&gt;(AM230-AM229),2,0),2)),0)))</f>
        <v>0</v>
      </c>
      <c r="AJ229" s="12">
        <f t="shared" si="82"/>
        <v>1</v>
      </c>
    </row>
    <row r="230" spans="1:36" ht="12" customHeight="1" x14ac:dyDescent="0.15">
      <c r="A230" s="5">
        <f t="shared" si="70"/>
        <v>0</v>
      </c>
      <c r="B230" s="5">
        <f t="shared" si="71"/>
        <v>0</v>
      </c>
      <c r="C230" s="14">
        <f t="shared" si="86"/>
        <v>-132</v>
      </c>
      <c r="H230" s="4" t="str">
        <f>IF(G230="I",$K230,IF(G230="II",$K230-SUM(H$8:H229),IF(G230="III",$K230-SUM(H$8:H229),IF(G230="IV",$K230-SUM(H$8:H229),IF(G230="V",1-SUM(H$8:H229)," ")))))</f>
        <v xml:space="preserve"> </v>
      </c>
      <c r="I230" s="54"/>
      <c r="L230" s="9" t="str">
        <f t="shared" si="72"/>
        <v xml:space="preserve"> </v>
      </c>
      <c r="P230" s="3" t="str">
        <f>IF(O230="Plus",$K230,IF(O230="Basis",$K230-SUM(P$8:P229),IF(O230="Breedte",$K230-SUM(P$8:P229),IF(O229="Breedte",1-SUM(P$8:P229)," "))))</f>
        <v xml:space="preserve"> </v>
      </c>
      <c r="Q230" s="57" t="str">
        <f t="shared" si="87"/>
        <v/>
      </c>
      <c r="AG230" s="12">
        <f>IF(C$4=0,0,IF(SUM(AG$7:AG229)=1,0,IF(AK230=AG$6,IF(AK230=AK231,IF((AK229-AK230)&lt;=(AK232-AK231),1,0),IF(AK230=AK229,IF((AK228-AK229)&gt;(AK231-AK230),1,0),1)),0)))</f>
        <v>0</v>
      </c>
      <c r="AH230" s="12">
        <f>IF(C$4=0,0,IF(SUM(AH$7:AH229)=2,0,IF(AL230=AH$6,IF(AL230=AL231,IF((AL229-AL230)&lt;=(AL232-AL231),2,0),IF(AL230=AL229,IF((AL228-AL229)&gt;(AL231-AL230),2,0),2)),0)))</f>
        <v>0</v>
      </c>
      <c r="AI230" s="12">
        <f>IF(S$4=0,0,IF(SUM(AI$7:AI229)=2,0,IF(AM230=AI$6,IF(AM230=AM231,IF((AM229-AM230)&lt;=(AM232-AM231),2,0),IF(AM230=AM229,IF((AM228-AM229)&gt;(AM231-AM230),2,0),2)),0)))</f>
        <v>0</v>
      </c>
      <c r="AJ230" s="12">
        <f t="shared" si="82"/>
        <v>1</v>
      </c>
    </row>
    <row r="231" spans="1:36" ht="12" customHeight="1" x14ac:dyDescent="0.15">
      <c r="A231" s="5">
        <f t="shared" si="70"/>
        <v>0</v>
      </c>
      <c r="B231" s="5">
        <f t="shared" si="71"/>
        <v>0</v>
      </c>
      <c r="C231" s="14">
        <f t="shared" si="86"/>
        <v>-133</v>
      </c>
      <c r="H231" s="4" t="str">
        <f>IF(G231="I",$K231,IF(G231="II",$K231-SUM(H$8:H230),IF(G231="III",$K231-SUM(H$8:H230),IF(G231="IV",$K231-SUM(H$8:H230),IF(G231="V",1-SUM(H$8:H230)," ")))))</f>
        <v xml:space="preserve"> </v>
      </c>
      <c r="I231" s="54"/>
      <c r="L231" s="9" t="str">
        <f t="shared" si="72"/>
        <v xml:space="preserve"> </v>
      </c>
      <c r="P231" s="3" t="str">
        <f>IF(O231="Plus",$K231,IF(O231="Basis",$K231-SUM(P$8:P230),IF(O231="Breedte",$K231-SUM(P$8:P230),IF(O230="Breedte",1-SUM(P$8:P230)," "))))</f>
        <v xml:space="preserve"> </v>
      </c>
      <c r="Q231" s="57" t="str">
        <f t="shared" si="87"/>
        <v/>
      </c>
      <c r="AG231" s="12">
        <f>IF(C$4=0,0,IF(SUM(AG$7:AG230)=1,0,IF(AK231=AG$6,IF(AK231=AK232,IF((AK230-AK231)&lt;=(AK233-AK232),1,0),IF(AK231=AK230,IF((AK229-AK230)&gt;(AK232-AK231),1,0),1)),0)))</f>
        <v>0</v>
      </c>
      <c r="AH231" s="12">
        <f>IF(C$4=0,0,IF(SUM(AH$7:AH230)=2,0,IF(AL231=AH$6,IF(AL231=AL232,IF((AL230-AL231)&lt;=(AL233-AL232),2,0),IF(AL231=AL230,IF((AL229-AL230)&gt;(AL232-AL231),2,0),2)),0)))</f>
        <v>0</v>
      </c>
      <c r="AI231" s="12">
        <f>IF(S$4=0,0,IF(SUM(AI$7:AI230)=2,0,IF(AM231=AI$6,IF(AM231=AM232,IF((AM230-AM231)&lt;=(AM233-AM232),2,0),IF(AM231=AM230,IF((AM229-AM230)&gt;(AM232-AM231),2,0),2)),0)))</f>
        <v>0</v>
      </c>
      <c r="AJ231" s="12">
        <f t="shared" si="82"/>
        <v>1</v>
      </c>
    </row>
    <row r="232" spans="1:36" ht="12" customHeight="1" x14ac:dyDescent="0.15">
      <c r="A232" s="5">
        <f t="shared" si="70"/>
        <v>0</v>
      </c>
      <c r="B232" s="5">
        <f t="shared" si="71"/>
        <v>0</v>
      </c>
      <c r="C232" s="14">
        <f t="shared" si="86"/>
        <v>-134</v>
      </c>
      <c r="H232" s="4" t="str">
        <f>IF(G232="I",$K232,IF(G232="II",$K232-SUM(H$8:H231),IF(G232="III",$K232-SUM(H$8:H231),IF(G232="IV",$K232-SUM(H$8:H231),IF(G232="V",1-SUM(H$8:H231)," ")))))</f>
        <v xml:space="preserve"> </v>
      </c>
      <c r="I232" s="54"/>
      <c r="L232" s="9" t="str">
        <f t="shared" si="72"/>
        <v xml:space="preserve"> </v>
      </c>
      <c r="P232" s="3" t="str">
        <f>IF(O232="Plus",$K232,IF(O232="Basis",$K232-SUM(P$8:P231),IF(O232="Breedte",$K232-SUM(P$8:P231),IF(O231="Breedte",1-SUM(P$8:P231)," "))))</f>
        <v xml:space="preserve"> </v>
      </c>
      <c r="Q232" s="57" t="str">
        <f t="shared" si="87"/>
        <v/>
      </c>
      <c r="AG232" s="12">
        <f>IF(C$4=0,0,IF(SUM(AG$7:AG231)=1,0,IF(AK232=AG$6,IF(AK232=AK233,IF((AK231-AK232)&lt;=(AK234-AK233),1,0),IF(AK232=AK231,IF((AK230-AK231)&gt;(AK233-AK232),1,0),1)),0)))</f>
        <v>0</v>
      </c>
      <c r="AH232" s="12">
        <f>IF(C$4=0,0,IF(SUM(AH$7:AH231)=2,0,IF(AL232=AH$6,IF(AL232=AL233,IF((AL231-AL232)&lt;=(AL234-AL233),2,0),IF(AL232=AL231,IF((AL230-AL231)&gt;(AL233-AL232),2,0),2)),0)))</f>
        <v>0</v>
      </c>
      <c r="AI232" s="12">
        <f>IF(S$4=0,0,IF(SUM(AI$7:AI231)=2,0,IF(AM232=AI$6,IF(AM232=AM233,IF((AM231-AM232)&lt;=(AM234-AM233),2,0),IF(AM232=AM231,IF((AM230-AM231)&gt;(AM233-AM232),2,0),2)),0)))</f>
        <v>0</v>
      </c>
      <c r="AJ232" s="12">
        <f t="shared" si="82"/>
        <v>1</v>
      </c>
    </row>
    <row r="233" spans="1:36" ht="12" customHeight="1" x14ac:dyDescent="0.15">
      <c r="A233" s="5">
        <f t="shared" si="70"/>
        <v>0</v>
      </c>
      <c r="B233" s="5">
        <f t="shared" si="71"/>
        <v>0</v>
      </c>
      <c r="C233" s="14">
        <f t="shared" si="86"/>
        <v>-135</v>
      </c>
      <c r="H233" s="4" t="str">
        <f>IF(G233="I",$K233,IF(G233="II",$K233-SUM(H$8:H232),IF(G233="III",$K233-SUM(H$8:H232),IF(G233="IV",$K233-SUM(H$8:H232),IF(G233="V",1-SUM(H$8:H232)," ")))))</f>
        <v xml:space="preserve"> </v>
      </c>
      <c r="I233" s="54"/>
      <c r="L233" s="9" t="str">
        <f t="shared" si="72"/>
        <v xml:space="preserve"> </v>
      </c>
      <c r="P233" s="3" t="str">
        <f>IF(O233="Plus",$K233,IF(O233="Basis",$K233-SUM(P$8:P232),IF(O233="Breedte",$K233-SUM(P$8:P232),IF(O232="Breedte",1-SUM(P$8:P232)," "))))</f>
        <v xml:space="preserve"> </v>
      </c>
      <c r="Q233" s="57" t="str">
        <f t="shared" si="87"/>
        <v/>
      </c>
      <c r="AG233" s="12">
        <f>IF(C$4=0,0,IF(SUM(AG$7:AG232)=1,0,IF(AK233=AG$6,IF(AK233=AK234,IF((AK232-AK233)&lt;=(AK235-AK234),1,0),IF(AK233=AK232,IF((AK231-AK232)&gt;(AK234-AK233),1,0),1)),0)))</f>
        <v>0</v>
      </c>
      <c r="AH233" s="12">
        <f>IF(C$4=0,0,IF(SUM(AH$7:AH232)=2,0,IF(AL233=AH$6,IF(AL233=AL234,IF((AL232-AL233)&lt;=(AL235-AL234),2,0),IF(AL233=AL232,IF((AL231-AL232)&gt;(AL234-AL233),2,0),2)),0)))</f>
        <v>0</v>
      </c>
      <c r="AI233" s="12">
        <f>IF(S$4=0,0,IF(SUM(AI$7:AI232)=2,0,IF(AM233=AI$6,IF(AM233=AM234,IF((AM232-AM233)&lt;=(AM235-AM234),2,0),IF(AM233=AM232,IF((AM231-AM232)&gt;(AM234-AM233),2,0),2)),0)))</f>
        <v>0</v>
      </c>
      <c r="AJ233" s="12">
        <f t="shared" si="82"/>
        <v>1</v>
      </c>
    </row>
    <row r="234" spans="1:36" ht="12" customHeight="1" x14ac:dyDescent="0.15">
      <c r="A234" s="5">
        <f t="shared" si="70"/>
        <v>0</v>
      </c>
      <c r="B234" s="5">
        <f t="shared" si="71"/>
        <v>0</v>
      </c>
      <c r="C234" s="14">
        <f t="shared" si="86"/>
        <v>-136</v>
      </c>
      <c r="H234" s="4" t="str">
        <f>IF(G234="I",$K234,IF(G234="II",$K234-SUM(H$8:H233),IF(G234="III",$K234-SUM(H$8:H233),IF(G234="IV",$K234-SUM(H$8:H233),IF(G234="V",1-SUM(H$8:H233)," ")))))</f>
        <v xml:space="preserve"> </v>
      </c>
      <c r="I234" s="54"/>
      <c r="L234" s="9" t="str">
        <f t="shared" si="72"/>
        <v xml:space="preserve"> </v>
      </c>
      <c r="P234" s="3" t="str">
        <f>IF(O234="Plus",$K234,IF(O234="Basis",$K234-SUM(P$8:P233),IF(O234="Breedte",$K234-SUM(P$8:P233),IF(O233="Breedte",1-SUM(P$8:P233)," "))))</f>
        <v xml:space="preserve"> </v>
      </c>
      <c r="Q234" s="57" t="str">
        <f t="shared" si="87"/>
        <v/>
      </c>
      <c r="AG234" s="12">
        <f>IF(C$4=0,0,IF(SUM(AG$7:AG233)=1,0,IF(AK234=AG$6,IF(AK234=AK235,IF((AK233-AK234)&lt;=(AK236-AK235),1,0),IF(AK234=AK233,IF((AK232-AK233)&gt;(AK235-AK234),1,0),1)),0)))</f>
        <v>0</v>
      </c>
      <c r="AH234" s="12">
        <f>IF(C$4=0,0,IF(SUM(AH$7:AH233)=2,0,IF(AL234=AH$6,IF(AL234=AL235,IF((AL233-AL234)&lt;=(AL236-AL235),2,0),IF(AL234=AL233,IF((AL232-AL233)&gt;(AL235-AL234),2,0),2)),0)))</f>
        <v>0</v>
      </c>
      <c r="AI234" s="12">
        <f>IF(S$4=0,0,IF(SUM(AI$7:AI233)=2,0,IF(AM234=AI$6,IF(AM234=AM235,IF((AM233-AM234)&lt;=(AM236-AM235),2,0),IF(AM234=AM233,IF((AM232-AM233)&gt;(AM235-AM234),2,0),2)),0)))</f>
        <v>0</v>
      </c>
      <c r="AJ234" s="12">
        <f t="shared" si="82"/>
        <v>1</v>
      </c>
    </row>
    <row r="235" spans="1:36" ht="12" customHeight="1" x14ac:dyDescent="0.15">
      <c r="A235" s="5">
        <f t="shared" si="70"/>
        <v>0</v>
      </c>
      <c r="B235" s="5">
        <f t="shared" si="71"/>
        <v>0</v>
      </c>
      <c r="C235" s="14">
        <f t="shared" si="86"/>
        <v>-137</v>
      </c>
      <c r="H235" s="4" t="str">
        <f>IF(G235="I",$K235,IF(G235="II",$K235-SUM(H$8:H234),IF(G235="III",$K235-SUM(H$8:H234),IF(G235="IV",$K235-SUM(H$8:H234),IF(G235="V",1-SUM(H$8:H234)," ")))))</f>
        <v xml:space="preserve"> </v>
      </c>
      <c r="I235" s="54"/>
      <c r="L235" s="9" t="str">
        <f t="shared" si="72"/>
        <v xml:space="preserve"> </v>
      </c>
      <c r="P235" s="3" t="str">
        <f>IF(O235="Plus",$K235,IF(O235="Basis",$K235-SUM(P$8:P234),IF(O235="Breedte",$K235-SUM(P$8:P234),IF(O234="Breedte",1-SUM(P$8:P234)," "))))</f>
        <v xml:space="preserve"> </v>
      </c>
      <c r="Q235" s="57" t="str">
        <f t="shared" si="87"/>
        <v/>
      </c>
      <c r="AG235" s="12">
        <f>IF(C$4=0,0,IF(SUM(AG$7:AG234)=1,0,IF(AK235=AG$6,IF(AK235=AK236,IF((AK234-AK235)&lt;=(AK237-AK236),1,0),IF(AK235=AK234,IF((AK233-AK234)&gt;(AK236-AK235),1,0),1)),0)))</f>
        <v>0</v>
      </c>
      <c r="AH235" s="12">
        <f>IF(C$4=0,0,IF(SUM(AH$7:AH234)=2,0,IF(AL235=AH$6,IF(AL235=AL236,IF((AL234-AL235)&lt;=(AL237-AL236),2,0),IF(AL235=AL234,IF((AL233-AL234)&gt;(AL236-AL235),2,0),2)),0)))</f>
        <v>0</v>
      </c>
      <c r="AI235" s="12">
        <f>IF(S$4=0,0,IF(SUM(AI$7:AI234)=2,0,IF(AM235=AI$6,IF(AM235=AM236,IF((AM234-AM235)&lt;=(AM237-AM236),2,0),IF(AM235=AM234,IF((AM233-AM234)&gt;(AM236-AM235),2,0),2)),0)))</f>
        <v>0</v>
      </c>
      <c r="AJ235" s="12">
        <f t="shared" si="82"/>
        <v>1</v>
      </c>
    </row>
    <row r="236" spans="1:36" ht="12" customHeight="1" x14ac:dyDescent="0.15">
      <c r="A236" s="5">
        <f t="shared" si="70"/>
        <v>0</v>
      </c>
      <c r="B236" s="5">
        <f t="shared" si="71"/>
        <v>0</v>
      </c>
      <c r="C236" s="14">
        <f t="shared" si="86"/>
        <v>-138</v>
      </c>
      <c r="H236" s="4" t="str">
        <f>IF(G236="I",$K236,IF(G236="II",$K236-SUM(H$8:H235),IF(G236="III",$K236-SUM(H$8:H235),IF(G236="IV",$K236-SUM(H$8:H235),IF(G236="V",1-SUM(H$8:H235)," ")))))</f>
        <v xml:space="preserve"> </v>
      </c>
      <c r="I236" s="54"/>
      <c r="L236" s="9" t="str">
        <f t="shared" si="72"/>
        <v xml:space="preserve"> </v>
      </c>
      <c r="P236" s="3" t="str">
        <f>IF(O236="Plus",$K236,IF(O236="Basis",$K236-SUM(P$8:P235),IF(O236="Breedte",$K236-SUM(P$8:P235),IF(O235="Breedte",1-SUM(P$8:P235)," "))))</f>
        <v xml:space="preserve"> </v>
      </c>
      <c r="Q236" s="57" t="str">
        <f t="shared" si="87"/>
        <v/>
      </c>
      <c r="AG236" s="12">
        <f>IF(C$4=0,0,IF(SUM(AG$7:AG235)=1,0,IF(AK236=AG$6,IF(AK236=AK237,IF((AK235-AK236)&lt;=(AK238-AK237),1,0),IF(AK236=AK235,IF((AK234-AK235)&gt;(AK237-AK236),1,0),1)),0)))</f>
        <v>0</v>
      </c>
      <c r="AH236" s="12">
        <f>IF(C$4=0,0,IF(SUM(AH$7:AH235)=2,0,IF(AL236=AH$6,IF(AL236=AL237,IF((AL235-AL236)&lt;=(AL238-AL237),2,0),IF(AL236=AL235,IF((AL234-AL235)&gt;(AL237-AL236),2,0),2)),0)))</f>
        <v>0</v>
      </c>
      <c r="AI236" s="12">
        <f>IF(S$4=0,0,IF(SUM(AI$7:AI235)=2,0,IF(AM236=AI$6,IF(AM236=AM237,IF((AM235-AM236)&lt;=(AM238-AM237),2,0),IF(AM236=AM235,IF((AM234-AM235)&gt;(AM237-AM236),2,0),2)),0)))</f>
        <v>0</v>
      </c>
      <c r="AJ236" s="12">
        <f t="shared" si="82"/>
        <v>1</v>
      </c>
    </row>
    <row r="237" spans="1:36" ht="12" customHeight="1" x14ac:dyDescent="0.15">
      <c r="A237" s="5">
        <f t="shared" si="70"/>
        <v>0</v>
      </c>
      <c r="B237" s="5">
        <f t="shared" si="71"/>
        <v>0</v>
      </c>
      <c r="C237" s="14">
        <f t="shared" si="86"/>
        <v>-139</v>
      </c>
      <c r="H237" s="4" t="str">
        <f>IF(G237="I",$K237,IF(G237="II",$K237-SUM(H$8:H236),IF(G237="III",$K237-SUM(H$8:H236),IF(G237="IV",$K237-SUM(H$8:H236),IF(G237="V",1-SUM(H$8:H236)," ")))))</f>
        <v xml:space="preserve"> </v>
      </c>
      <c r="I237" s="54"/>
      <c r="L237" s="9" t="str">
        <f t="shared" si="72"/>
        <v xml:space="preserve"> </v>
      </c>
      <c r="P237" s="3" t="str">
        <f>IF(O237="Plus",$K237,IF(O237="Basis",$K237-SUM(P$8:P236),IF(O237="Breedte",$K237-SUM(P$8:P236),IF(O236="Breedte",1-SUM(P$8:P236)," "))))</f>
        <v xml:space="preserve"> </v>
      </c>
      <c r="Q237" s="57" t="str">
        <f t="shared" si="87"/>
        <v/>
      </c>
      <c r="AG237" s="12">
        <f>IF(C$4=0,0,IF(SUM(AG$7:AG236)=1,0,IF(AK237=AG$6,IF(AK237=AK238,IF((AK236-AK237)&lt;=(AK239-AK238),1,0),IF(AK237=AK236,IF((AK235-AK236)&gt;(AK238-AK237),1,0),1)),0)))</f>
        <v>0</v>
      </c>
      <c r="AH237" s="12">
        <f>IF(C$4=0,0,IF(SUM(AH$7:AH236)=2,0,IF(AL237=AH$6,IF(AL237=AL238,IF((AL236-AL237)&lt;=(AL239-AL238),2,0),IF(AL237=AL236,IF((AL235-AL236)&gt;(AL238-AL237),2,0),2)),0)))</f>
        <v>0</v>
      </c>
      <c r="AI237" s="12">
        <f>IF(S$4=0,0,IF(SUM(AI$7:AI236)=2,0,IF(AM237=AI$6,IF(AM237=AM238,IF((AM236-AM237)&lt;=(AM239-AM238),2,0),IF(AM237=AM236,IF((AM235-AM236)&gt;(AM238-AM237),2,0),2)),0)))</f>
        <v>0</v>
      </c>
      <c r="AJ237" s="12">
        <f t="shared" si="82"/>
        <v>1</v>
      </c>
    </row>
    <row r="238" spans="1:36" ht="12" customHeight="1" x14ac:dyDescent="0.15">
      <c r="A238" s="5">
        <f t="shared" si="70"/>
        <v>0</v>
      </c>
      <c r="B238" s="5">
        <f t="shared" si="71"/>
        <v>0</v>
      </c>
      <c r="H238" s="4" t="str">
        <f>IF(G238="I",$K238,IF(G238="II",$K238-SUM(H$8:H237),IF(G238="III",$K238-SUM(H$8:H237),IF(G238="IV",$K238-SUM(H$8:H237),IF(G238="V",1-SUM(H$8:H237)," ")))))</f>
        <v xml:space="preserve"> </v>
      </c>
      <c r="I238" s="54"/>
      <c r="L238" s="9" t="str">
        <f t="shared" si="72"/>
        <v xml:space="preserve"> </v>
      </c>
      <c r="P238" s="3" t="str">
        <f>IF(O238="Plus",$K238,IF(O238="Basis",$K238-SUM(P$8:P237),IF(O238="Breedte",$K238-SUM(P$8:P237),IF(O237="Breedte",1-SUM(P$8:P237)," "))))</f>
        <v xml:space="preserve"> </v>
      </c>
      <c r="Q238" s="57" t="str">
        <f t="shared" si="87"/>
        <v/>
      </c>
    </row>
    <row r="239" spans="1:36" ht="12" customHeight="1" x14ac:dyDescent="0.15">
      <c r="A239" s="5">
        <f t="shared" si="70"/>
        <v>0</v>
      </c>
      <c r="B239" s="5">
        <f t="shared" si="71"/>
        <v>0</v>
      </c>
      <c r="H239" s="4" t="str">
        <f>IF(G239="I",$K239,IF(G239="II",$K239-SUM(H$8:H238),IF(G239="III",$K239-SUM(H$8:H238),IF(G239="IV",$K239-SUM(H$8:H238),IF(G239="V",1-SUM(H$8:H238)," ")))))</f>
        <v xml:space="preserve"> </v>
      </c>
      <c r="I239" s="54"/>
      <c r="L239" s="9" t="str">
        <f t="shared" si="72"/>
        <v xml:space="preserve"> </v>
      </c>
      <c r="P239" s="3" t="str">
        <f>IF(O239="Plus",$K239,IF(O239="Basis",$K239-SUM(P$8:P238),IF(O239="Breedte",$K239-SUM(P$8:P238),IF(O238="Breedte",1-SUM(P$8:P238)," "))))</f>
        <v xml:space="preserve"> </v>
      </c>
      <c r="Q239" s="57" t="str">
        <f t="shared" si="87"/>
        <v/>
      </c>
    </row>
    <row r="240" spans="1:36" ht="12" customHeight="1" x14ac:dyDescent="0.15">
      <c r="A240" s="5">
        <f t="shared" si="70"/>
        <v>0</v>
      </c>
      <c r="B240" s="5">
        <f t="shared" si="71"/>
        <v>0</v>
      </c>
      <c r="H240" s="4" t="str">
        <f>IF(G240="I",$K240,IF(G240="II",$K240-SUM(H$8:H239),IF(G240="III",$K240-SUM(H$8:H239),IF(G240="IV",$K240-SUM(H$8:H239),IF(G240="V",1-SUM(H$8:H239)," ")))))</f>
        <v xml:space="preserve"> </v>
      </c>
      <c r="I240" s="54"/>
      <c r="L240" s="9" t="str">
        <f t="shared" si="72"/>
        <v xml:space="preserve"> </v>
      </c>
      <c r="P240" s="3" t="str">
        <f>IF(O240="Plus",$K240,IF(O240="Basis",$K240-SUM(P$8:P239),IF(O240="Breedte",$K240-SUM(P$8:P239),IF(O239="Breedte",1-SUM(P$8:P239)," "))))</f>
        <v xml:space="preserve"> </v>
      </c>
      <c r="Q240" s="57" t="str">
        <f t="shared" si="87"/>
        <v/>
      </c>
    </row>
    <row r="241" spans="1:17" ht="12" customHeight="1" x14ac:dyDescent="0.15">
      <c r="A241" s="5">
        <f t="shared" si="70"/>
        <v>0</v>
      </c>
      <c r="B241" s="5">
        <f t="shared" si="71"/>
        <v>0</v>
      </c>
      <c r="H241" s="4" t="str">
        <f>IF(G241="I",$K241,IF(G241="II",$K241-SUM(H$8:H240),IF(G241="III",$K241-SUM(H$8:H240),IF(G241="IV",$K241-SUM(H$8:H240),IF(G241="V",1-SUM(H$8:H240)," ")))))</f>
        <v xml:space="preserve"> </v>
      </c>
      <c r="I241" s="54"/>
      <c r="L241" s="9" t="str">
        <f t="shared" si="72"/>
        <v xml:space="preserve"> </v>
      </c>
      <c r="P241" s="3" t="str">
        <f>IF(O241="Plus",$K241,IF(O241="Basis",$K241-SUM(P$8:P240),IF(O241="Breedte",$K241-SUM(P$8:P240),IF(O240="Breedte",1-SUM(P$8:P240)," "))))</f>
        <v xml:space="preserve"> </v>
      </c>
      <c r="Q241" s="57" t="str">
        <f t="shared" si="87"/>
        <v/>
      </c>
    </row>
    <row r="242" spans="1:17" ht="12" customHeight="1" x14ac:dyDescent="0.15">
      <c r="A242" s="5">
        <f t="shared" si="70"/>
        <v>0</v>
      </c>
      <c r="B242" s="5">
        <f t="shared" si="71"/>
        <v>0</v>
      </c>
      <c r="H242" s="4" t="str">
        <f>IF(G242="I",$K242,IF(G242="II",$K242-SUM(H$8:H241),IF(G242="III",$K242-SUM(H$8:H241),IF(G242="IV",$K242-SUM(H$8:H241),IF(G242="V",1-SUM(H$8:H241)," ")))))</f>
        <v xml:space="preserve"> </v>
      </c>
      <c r="I242" s="54"/>
      <c r="L242" s="9" t="str">
        <f t="shared" si="72"/>
        <v xml:space="preserve"> </v>
      </c>
      <c r="P242" s="3" t="str">
        <f>IF(O242="Plus",$K242,IF(O242="Basis",$K242-SUM(P$8:P241),IF(O242="Breedte",$K242-SUM(P$8:P241),IF(O241="Breedte",1-SUM(P$8:P241)," "))))</f>
        <v xml:space="preserve"> </v>
      </c>
      <c r="Q242" s="57" t="str">
        <f t="shared" si="87"/>
        <v/>
      </c>
    </row>
    <row r="243" spans="1:17" ht="12" customHeight="1" x14ac:dyDescent="0.15">
      <c r="A243" s="5">
        <f t="shared" si="70"/>
        <v>0</v>
      </c>
      <c r="B243" s="5">
        <f t="shared" si="71"/>
        <v>0</v>
      </c>
      <c r="I243" s="54"/>
      <c r="P243" s="3" t="str">
        <f>IF(O243="Plus",$K243,IF(O243="Basis",$K243-SUM(P$8:P242),IF(O243="Breedte",$K243-SUM(P$8:P242),IF(O242="Breedte",1-SUM(P$8:P242)," "))))</f>
        <v xml:space="preserve"> </v>
      </c>
      <c r="Q243" s="57" t="str">
        <f t="shared" si="87"/>
        <v/>
      </c>
    </row>
    <row r="244" spans="1:17" ht="12" customHeight="1" x14ac:dyDescent="0.15">
      <c r="A244" s="5">
        <f t="shared" si="70"/>
        <v>0</v>
      </c>
      <c r="B244" s="5">
        <f t="shared" si="71"/>
        <v>0</v>
      </c>
      <c r="I244" s="54"/>
      <c r="P244" s="3" t="str">
        <f>IF(O244="Plus",$K244,IF(O244="Basis",$K244-SUM(P$8:P243),IF(O244="Breedte",$K244-SUM(P$8:P243),IF(O243="Breedte",1-SUM(P$8:P243)," "))))</f>
        <v xml:space="preserve"> </v>
      </c>
      <c r="Q244" s="57" t="str">
        <f t="shared" si="87"/>
        <v/>
      </c>
    </row>
    <row r="245" spans="1:17" ht="12" customHeight="1" x14ac:dyDescent="0.15">
      <c r="A245" s="5">
        <f t="shared" si="70"/>
        <v>0</v>
      </c>
      <c r="B245" s="5">
        <f t="shared" si="71"/>
        <v>0</v>
      </c>
      <c r="I245" s="54"/>
      <c r="P245" s="3" t="str">
        <f>IF(O245="Plus",$K245,IF(O245="Basis",$K245-SUM(P$8:P244),IF(O245="Breedte",$K245-SUM(P$8:P244),IF(O244="Breedte",1-SUM(P$8:P244)," "))))</f>
        <v xml:space="preserve"> </v>
      </c>
      <c r="Q245" s="57" t="str">
        <f t="shared" si="87"/>
        <v/>
      </c>
    </row>
    <row r="246" spans="1:17" ht="12" customHeight="1" x14ac:dyDescent="0.15">
      <c r="A246" s="5">
        <f t="shared" si="70"/>
        <v>0</v>
      </c>
      <c r="B246" s="5">
        <f t="shared" si="71"/>
        <v>0</v>
      </c>
      <c r="I246" s="54"/>
      <c r="P246" s="3" t="str">
        <f>IF(O246="Plus",$K246,IF(O246="Basis",$K246-SUM(P$8:P245),IF(O246="Breedte",$K246-SUM(P$8:P245),IF(O245="Breedte",1-SUM(P$8:P245)," "))))</f>
        <v xml:space="preserve"> </v>
      </c>
      <c r="Q246" s="57" t="str">
        <f t="shared" si="87"/>
        <v/>
      </c>
    </row>
    <row r="247" spans="1:17" ht="12" customHeight="1" x14ac:dyDescent="0.15">
      <c r="A247" s="5">
        <f t="shared" si="70"/>
        <v>0</v>
      </c>
      <c r="B247" s="5">
        <f t="shared" si="71"/>
        <v>0</v>
      </c>
      <c r="I247" s="54"/>
      <c r="P247" s="3" t="str">
        <f>IF(O247="Plus",$K247,IF(O247="Basis",$K247-SUM(P$8:P246),IF(O247="Breedte",$K247-SUM(P$8:P246),IF(O246="Breedte",1-SUM(P$8:P246)," "))))</f>
        <v xml:space="preserve"> </v>
      </c>
      <c r="Q247" s="57" t="str">
        <f t="shared" si="87"/>
        <v/>
      </c>
    </row>
    <row r="248" spans="1:17" ht="12" customHeight="1" x14ac:dyDescent="0.15">
      <c r="A248" s="5">
        <f t="shared" si="70"/>
        <v>0</v>
      </c>
      <c r="B248" s="5">
        <f t="shared" si="71"/>
        <v>0</v>
      </c>
      <c r="I248" s="54"/>
      <c r="P248" s="3" t="str">
        <f>IF(O248="Plus",$K248,IF(O248="Basis",$K248-SUM(P$8:P247),IF(O248="Breedte",$K248-SUM(P$8:P247),IF(O247="Breedte",1-SUM(P$8:P247)," "))))</f>
        <v xml:space="preserve"> </v>
      </c>
      <c r="Q248" s="57" t="str">
        <f t="shared" si="87"/>
        <v/>
      </c>
    </row>
    <row r="249" spans="1:17" ht="12" customHeight="1" x14ac:dyDescent="0.15">
      <c r="A249" s="5">
        <f t="shared" si="70"/>
        <v>0</v>
      </c>
      <c r="B249" s="5">
        <f t="shared" si="71"/>
        <v>0</v>
      </c>
      <c r="I249" s="54"/>
      <c r="P249" s="3" t="str">
        <f>IF(O249="Plus",$K249,IF(O249="Basis",$K249-SUM(P$8:P248),IF(O249="Breedte",$K249-SUM(P$8:P248),IF(O248="Breedte",1-SUM(P$8:P248)," "))))</f>
        <v xml:space="preserve"> </v>
      </c>
      <c r="Q249" s="57" t="str">
        <f t="shared" si="87"/>
        <v/>
      </c>
    </row>
    <row r="250" spans="1:17" ht="12" customHeight="1" x14ac:dyDescent="0.15">
      <c r="A250" s="5">
        <f t="shared" si="70"/>
        <v>0</v>
      </c>
      <c r="B250" s="5">
        <f t="shared" si="71"/>
        <v>0</v>
      </c>
      <c r="I250" s="54"/>
      <c r="P250" s="3" t="str">
        <f>IF(O250="Plus",$K250,IF(O250="Basis",$K250-SUM(P$8:P249),IF(O250="Breedte",$K250-SUM(P$8:P249),IF(O249="Breedte",1-SUM(P$8:P249)," "))))</f>
        <v xml:space="preserve"> </v>
      </c>
      <c r="Q250" s="57" t="str">
        <f t="shared" si="87"/>
        <v/>
      </c>
    </row>
    <row r="251" spans="1:17" ht="12" customHeight="1" x14ac:dyDescent="0.15">
      <c r="A251" s="5">
        <f t="shared" ref="A251:A267" si="88">IF(I251="A",25,IF(I251="B",50,IF(I251="C",75,IF(I251="D",90,IF(I251="E",100,0)))))</f>
        <v>0</v>
      </c>
      <c r="B251" s="5">
        <f t="shared" ref="B251:B272" si="89">IF(G251="I",20,IF(G251="II",40,IF(G251="III",60,IF(G251="IV",80,IF(G251="V",100,0)))))</f>
        <v>0</v>
      </c>
      <c r="I251" s="54"/>
      <c r="P251" s="3" t="str">
        <f>IF(O251="Plus",$K251,IF(O251="Basis",$K251-SUM(P$8:P250),IF(O251="Breedte",$K251-SUM(P$8:P250),IF(O250="Breedte",1-SUM(P$8:P250)," "))))</f>
        <v xml:space="preserve"> </v>
      </c>
      <c r="Q251" s="57" t="str">
        <f t="shared" si="87"/>
        <v/>
      </c>
    </row>
    <row r="252" spans="1:17" ht="12" customHeight="1" x14ac:dyDescent="0.15">
      <c r="A252" s="5">
        <f t="shared" si="88"/>
        <v>0</v>
      </c>
      <c r="B252" s="5">
        <f t="shared" si="89"/>
        <v>0</v>
      </c>
      <c r="I252" s="54"/>
      <c r="P252" s="3" t="str">
        <f>IF(O252="Plus",$K252,IF(O252="Basis",$K252-SUM(P$8:P251),IF(O252="Breedte",$K252-SUM(P$8:P251),IF(O251="Breedte",1-SUM(P$8:P251)," "))))</f>
        <v xml:space="preserve"> </v>
      </c>
      <c r="Q252" s="57" t="str">
        <f t="shared" si="87"/>
        <v/>
      </c>
    </row>
    <row r="253" spans="1:17" ht="12" customHeight="1" x14ac:dyDescent="0.15">
      <c r="A253" s="5">
        <f t="shared" si="88"/>
        <v>0</v>
      </c>
      <c r="B253" s="5">
        <f t="shared" si="89"/>
        <v>0</v>
      </c>
      <c r="I253" s="54"/>
      <c r="P253" s="3" t="str">
        <f>IF(O253="Plus",$K253,IF(O253="Basis",$K253-SUM(P$8:P252),IF(O253="Breedte",$K253-SUM(P$8:P252),IF(O252="Breedte",1-SUM(P$8:P252)," "))))</f>
        <v xml:space="preserve"> </v>
      </c>
      <c r="Q253" s="57" t="str">
        <f t="shared" si="87"/>
        <v/>
      </c>
    </row>
    <row r="254" spans="1:17" ht="12" customHeight="1" x14ac:dyDescent="0.15">
      <c r="A254" s="5">
        <f t="shared" si="88"/>
        <v>0</v>
      </c>
      <c r="B254" s="5">
        <f t="shared" si="89"/>
        <v>0</v>
      </c>
      <c r="I254" s="54"/>
      <c r="P254" s="3" t="str">
        <f>IF(O254="Plus",$K254,IF(O254="Basis",$K254-SUM(P$8:P253),IF(O254="Breedte",$K254-SUM(P$8:P253),IF(O253="Breedte",1-SUM(P$8:P253)," "))))</f>
        <v xml:space="preserve"> </v>
      </c>
      <c r="Q254" s="57" t="str">
        <f t="shared" si="87"/>
        <v/>
      </c>
    </row>
    <row r="255" spans="1:17" ht="12" customHeight="1" x14ac:dyDescent="0.15">
      <c r="A255" s="5">
        <f t="shared" si="88"/>
        <v>0</v>
      </c>
      <c r="B255" s="5">
        <f t="shared" si="89"/>
        <v>0</v>
      </c>
      <c r="I255" s="54"/>
      <c r="P255" s="3" t="str">
        <f>IF(O255="Plus",$K255,IF(O255="Basis",$K255-SUM(P$8:P254),IF(O255="Breedte",$K255-SUM(P$8:P254),IF(O254="Breedte",1-SUM(P$8:P254)," "))))</f>
        <v xml:space="preserve"> </v>
      </c>
      <c r="Q255" s="57" t="str">
        <f t="shared" si="87"/>
        <v/>
      </c>
    </row>
    <row r="256" spans="1:17" ht="12" customHeight="1" x14ac:dyDescent="0.15">
      <c r="A256" s="5">
        <f t="shared" si="88"/>
        <v>0</v>
      </c>
      <c r="B256" s="5">
        <f t="shared" si="89"/>
        <v>0</v>
      </c>
      <c r="I256" s="54"/>
      <c r="P256" s="3" t="str">
        <f>IF(O256="Plus",$K256,IF(O256="Basis",$K256-SUM(P$8:P255),IF(O256="Breedte",$K256-SUM(P$8:P255),IF(O255="Breedte",1-SUM(P$8:P255)," "))))</f>
        <v xml:space="preserve"> </v>
      </c>
      <c r="Q256" s="57" t="str">
        <f t="shared" si="87"/>
        <v/>
      </c>
    </row>
    <row r="257" spans="1:17" ht="12" customHeight="1" x14ac:dyDescent="0.15">
      <c r="A257" s="5">
        <f t="shared" si="88"/>
        <v>0</v>
      </c>
      <c r="B257" s="5">
        <f t="shared" si="89"/>
        <v>0</v>
      </c>
      <c r="I257" s="54"/>
      <c r="P257" s="3" t="str">
        <f>IF(O257="Plus",$K257,IF(O257="Basis",$K257-SUM(P$8:P256),IF(O257="Breedte",$K257-SUM(P$8:P256),IF(O256="Breedte",1-SUM(P$8:P256)," "))))</f>
        <v xml:space="preserve"> </v>
      </c>
      <c r="Q257" s="57" t="str">
        <f t="shared" si="87"/>
        <v/>
      </c>
    </row>
    <row r="258" spans="1:17" ht="12" customHeight="1" x14ac:dyDescent="0.15">
      <c r="A258" s="5">
        <f t="shared" si="88"/>
        <v>0</v>
      </c>
      <c r="B258" s="5">
        <f t="shared" si="89"/>
        <v>0</v>
      </c>
      <c r="I258" s="54"/>
      <c r="P258" s="3" t="str">
        <f>IF(O258="Plus",$K258,IF(O258="Basis",$K258-SUM(P$8:P257),IF(O258="Breedte",$K258-SUM(P$8:P257),IF(O257="Breedte",1-SUM(P$8:P257)," "))))</f>
        <v xml:space="preserve"> </v>
      </c>
      <c r="Q258" s="57" t="str">
        <f t="shared" si="87"/>
        <v/>
      </c>
    </row>
    <row r="259" spans="1:17" ht="12" customHeight="1" x14ac:dyDescent="0.15">
      <c r="A259" s="5">
        <f t="shared" si="88"/>
        <v>0</v>
      </c>
      <c r="B259" s="5">
        <f t="shared" si="89"/>
        <v>0</v>
      </c>
      <c r="I259" s="54"/>
      <c r="P259" s="3" t="str">
        <f>IF(O259="Plus",$K259,IF(O259="Basis",$K259-SUM(P$8:P258),IF(O259="Breedte",$K259-SUM(P$8:P258),IF(O258="Breedte",1-SUM(P$8:P258)," "))))</f>
        <v xml:space="preserve"> </v>
      </c>
      <c r="Q259" s="57" t="str">
        <f t="shared" si="87"/>
        <v/>
      </c>
    </row>
    <row r="260" spans="1:17" ht="12" customHeight="1" x14ac:dyDescent="0.15">
      <c r="A260" s="5">
        <f t="shared" si="88"/>
        <v>0</v>
      </c>
      <c r="B260" s="5">
        <f t="shared" si="89"/>
        <v>0</v>
      </c>
      <c r="I260" s="54"/>
      <c r="P260" s="3" t="str">
        <f>IF(O260="Plus",$K260,IF(O260="Basis",$K260-SUM(P$8:P259),IF(O260="Breedte",$K260-SUM(P$8:P259),IF(O259="Breedte",1-SUM(P$8:P259)," "))))</f>
        <v xml:space="preserve"> </v>
      </c>
      <c r="Q260" s="57" t="str">
        <f t="shared" si="87"/>
        <v/>
      </c>
    </row>
    <row r="261" spans="1:17" ht="12" customHeight="1" x14ac:dyDescent="0.15">
      <c r="A261" s="5">
        <f t="shared" si="88"/>
        <v>0</v>
      </c>
      <c r="B261" s="5">
        <f t="shared" si="89"/>
        <v>0</v>
      </c>
      <c r="I261" s="54"/>
      <c r="P261" s="3" t="str">
        <f>IF(O261="Plus",$K261,IF(O261="Basis",$K261-SUM(P$8:P260),IF(O261="Breedte",$K261-SUM(P$8:P260),IF(O260="Breedte",1-SUM(P$8:P260)," "))))</f>
        <v xml:space="preserve"> </v>
      </c>
      <c r="Q261" s="57" t="str">
        <f t="shared" si="87"/>
        <v/>
      </c>
    </row>
    <row r="262" spans="1:17" ht="12" customHeight="1" x14ac:dyDescent="0.15">
      <c r="A262" s="5">
        <f t="shared" si="88"/>
        <v>0</v>
      </c>
      <c r="B262" s="5">
        <f t="shared" si="89"/>
        <v>0</v>
      </c>
      <c r="I262" s="54"/>
      <c r="P262" s="3" t="str">
        <f>IF(O262="Plus",$K262,IF(O262="Basis",$K262-SUM(P$8:P261),IF(O262="Breedte",$K262-SUM(P$8:P261),IF(O261="Breedte",1-SUM(P$8:P261)," "))))</f>
        <v xml:space="preserve"> </v>
      </c>
      <c r="Q262" s="57" t="str">
        <f t="shared" si="87"/>
        <v/>
      </c>
    </row>
    <row r="263" spans="1:17" ht="12" customHeight="1" x14ac:dyDescent="0.15">
      <c r="A263" s="5">
        <f t="shared" si="88"/>
        <v>0</v>
      </c>
      <c r="B263" s="5">
        <f t="shared" si="89"/>
        <v>0</v>
      </c>
      <c r="I263" s="54"/>
      <c r="P263" s="3" t="str">
        <f>IF(O263="Plus",$K263,IF(O263="Basis",$K263-SUM(P$8:P262),IF(O263="Breedte",$K263-SUM(P$8:P262),IF(O262="Breedte",1-SUM(P$8:P262)," "))))</f>
        <v xml:space="preserve"> </v>
      </c>
      <c r="Q263" s="57" t="str">
        <f t="shared" si="87"/>
        <v/>
      </c>
    </row>
    <row r="264" spans="1:17" ht="12" customHeight="1" x14ac:dyDescent="0.15">
      <c r="A264" s="5">
        <f t="shared" si="88"/>
        <v>0</v>
      </c>
      <c r="B264" s="5">
        <f t="shared" si="89"/>
        <v>0</v>
      </c>
      <c r="I264" s="54"/>
      <c r="P264" s="3" t="str">
        <f>IF(O264="Plus",$K264,IF(O264="Basis",$K264-SUM(P$8:P263),IF(O264="Breedte",$K264-SUM(P$8:P263),IF(O263="Breedte",1-SUM(P$8:P263)," "))))</f>
        <v xml:space="preserve"> </v>
      </c>
      <c r="Q264" s="57" t="str">
        <f t="shared" si="87"/>
        <v/>
      </c>
    </row>
    <row r="265" spans="1:17" ht="12" customHeight="1" x14ac:dyDescent="0.15">
      <c r="A265" s="5">
        <f t="shared" si="88"/>
        <v>0</v>
      </c>
      <c r="B265" s="5">
        <f t="shared" si="89"/>
        <v>0</v>
      </c>
      <c r="P265" s="3" t="str">
        <f>IF(O265="Plus",$K265,IF(O265="Basis",$K265-SUM(P$8:P264),IF(O265="Breedte",$K265-SUM(P$8:P264),IF(O264="Breedte",1-SUM(P$8:P264)," "))))</f>
        <v xml:space="preserve"> </v>
      </c>
      <c r="Q265" s="57" t="str">
        <f t="shared" ref="Q265:Q275" si="90">IF(L264="plus",CONCATENATE(E265,", "),IF(L264="basis",IF(E265=0,"",CONCATENATE(E265,", ")),CONCATENATE(Q264,IF(E265=0,"",CONCATENATE(E265,", ")))))</f>
        <v/>
      </c>
    </row>
    <row r="266" spans="1:17" ht="12" customHeight="1" x14ac:dyDescent="0.15">
      <c r="A266" s="5">
        <f t="shared" si="88"/>
        <v>0</v>
      </c>
      <c r="B266" s="5">
        <f t="shared" si="89"/>
        <v>0</v>
      </c>
      <c r="P266" s="3" t="str">
        <f>IF(O266="Plus",$K266,IF(O266="Basis",$K266-SUM(P$8:P265),IF(O266="Breedte",$K266-SUM(P$8:P265),IF(O265="Breedte",1-SUM(P$8:P265)," "))))</f>
        <v xml:space="preserve"> </v>
      </c>
      <c r="Q266" s="57" t="str">
        <f t="shared" si="90"/>
        <v/>
      </c>
    </row>
    <row r="267" spans="1:17" ht="12" customHeight="1" x14ac:dyDescent="0.15">
      <c r="A267" s="5">
        <f t="shared" si="88"/>
        <v>0</v>
      </c>
      <c r="B267" s="5">
        <f t="shared" si="89"/>
        <v>0</v>
      </c>
      <c r="P267" s="3" t="str">
        <f>IF(O267="Plus",$K267,IF(O267="Basis",$K267-SUM(P$8:P266),IF(O267="Breedte",$K267-SUM(P$8:P266),IF(O266="Breedte",1-SUM(P$8:P266)," "))))</f>
        <v xml:space="preserve"> </v>
      </c>
      <c r="Q267" s="57" t="str">
        <f t="shared" si="90"/>
        <v/>
      </c>
    </row>
    <row r="268" spans="1:17" ht="12" customHeight="1" x14ac:dyDescent="0.15">
      <c r="A268" s="5">
        <f>IF(I268="A",25,IF(I268="B",50,IF(I268="C",75,IF(I268="D",90,0))))</f>
        <v>0</v>
      </c>
      <c r="B268" s="5">
        <f t="shared" si="89"/>
        <v>0</v>
      </c>
      <c r="P268" s="3" t="str">
        <f>IF(O268="Plus",$K268,IF(O268="Basis",$K268-SUM(P$8:P267),IF(O268="Breedte",$K268-SUM(P$8:P267),IF(O267="Breedte",1-SUM(P$8:P267)," "))))</f>
        <v xml:space="preserve"> </v>
      </c>
      <c r="Q268" s="57" t="str">
        <f t="shared" si="90"/>
        <v/>
      </c>
    </row>
    <row r="269" spans="1:17" ht="12" customHeight="1" x14ac:dyDescent="0.15">
      <c r="A269" s="5">
        <f>IF(I269="A",25,IF(I269="B",50,IF(I269="C",75,IF(I269="D",90,0))))</f>
        <v>0</v>
      </c>
      <c r="B269" s="5">
        <f t="shared" si="89"/>
        <v>0</v>
      </c>
      <c r="P269" s="3" t="str">
        <f>IF(O269="Plus",$K269,IF(O269="Basis",$K269-SUM(P$8:P268),IF(O269="Breedte",$K269-SUM(P$8:P268),IF(O268="Breedte",1-SUM(P$8:P268)," "))))</f>
        <v xml:space="preserve"> </v>
      </c>
      <c r="Q269" s="57" t="str">
        <f t="shared" si="90"/>
        <v/>
      </c>
    </row>
    <row r="270" spans="1:17" ht="12" customHeight="1" x14ac:dyDescent="0.15">
      <c r="A270" s="5">
        <f>IF(I270="A",25,IF(I270="B",50,IF(I270="C",75,IF(I270="D",90,0))))</f>
        <v>0</v>
      </c>
      <c r="B270" s="5">
        <f t="shared" si="89"/>
        <v>0</v>
      </c>
      <c r="P270" s="3" t="str">
        <f>IF(O270="Plus",$K270,IF(O270="Basis",$K270-SUM(P$8:P269),IF(O270="Breedte",$K270-SUM(P$8:P269),IF(O269="Breedte",1-SUM(P$8:P269)," "))))</f>
        <v xml:space="preserve"> </v>
      </c>
      <c r="Q270" s="57" t="str">
        <f t="shared" si="90"/>
        <v/>
      </c>
    </row>
    <row r="271" spans="1:17" ht="12" customHeight="1" x14ac:dyDescent="0.15">
      <c r="A271" s="5">
        <f>IF(I271="A",25,IF(I271="B",50,IF(I271="C",75,IF(I271="D",90,0))))</f>
        <v>0</v>
      </c>
      <c r="B271" s="5">
        <f t="shared" si="89"/>
        <v>0</v>
      </c>
      <c r="P271" s="3" t="str">
        <f>IF(O271="Plus",$K271,IF(O271="Basis",$K271-SUM(P$8:P270),IF(O271="Breedte",$K271-SUM(P$8:P270),IF(O270="Breedte",1-SUM(P$8:P270)," "))))</f>
        <v xml:space="preserve"> </v>
      </c>
      <c r="Q271" s="57" t="str">
        <f t="shared" si="90"/>
        <v/>
      </c>
    </row>
    <row r="272" spans="1:17" ht="12" customHeight="1" x14ac:dyDescent="0.15">
      <c r="A272" s="5">
        <f>IF(I272="A",25,IF(I272="B",50,IF(I272="C",75,IF(I272="D",90,0))))</f>
        <v>0</v>
      </c>
      <c r="B272" s="5">
        <f t="shared" si="89"/>
        <v>0</v>
      </c>
      <c r="Q272" s="57" t="str">
        <f t="shared" si="90"/>
        <v/>
      </c>
    </row>
    <row r="273" spans="17:17" ht="12" customHeight="1" x14ac:dyDescent="0.15">
      <c r="Q273" s="57" t="str">
        <f t="shared" si="90"/>
        <v/>
      </c>
    </row>
    <row r="274" spans="17:17" ht="12" customHeight="1" x14ac:dyDescent="0.15">
      <c r="Q274" s="57" t="str">
        <f t="shared" si="90"/>
        <v/>
      </c>
    </row>
    <row r="275" spans="17:17" ht="12" customHeight="1" x14ac:dyDescent="0.15">
      <c r="Q275" s="57" t="str">
        <f t="shared" si="90"/>
        <v/>
      </c>
    </row>
  </sheetData>
  <sheetProtection sheet="1" objects="1" scenarios="1" selectLockedCells="1"/>
  <mergeCells count="5">
    <mergeCell ref="C1:N1"/>
    <mergeCell ref="C2:N2"/>
    <mergeCell ref="AQ33:BB33"/>
    <mergeCell ref="AQ35:BB35"/>
    <mergeCell ref="AQ37:BB37"/>
  </mergeCells>
  <conditionalFormatting sqref="AT10:AV15 AZ15:BB15">
    <cfRule type="cellIs" dxfId="99" priority="47" stopIfTrue="1" operator="lessThanOrEqual">
      <formula>0</formula>
    </cfRule>
  </conditionalFormatting>
  <conditionalFormatting sqref="AT18:AV22">
    <cfRule type="cellIs" dxfId="98" priority="48" stopIfTrue="1" operator="lessThanOrEqual">
      <formula>0</formula>
    </cfRule>
  </conditionalFormatting>
  <conditionalFormatting sqref="AW18:AZ22">
    <cfRule type="cellIs" dxfId="97" priority="49" stopIfTrue="1" operator="lessThanOrEqual">
      <formula>0</formula>
    </cfRule>
  </conditionalFormatting>
  <conditionalFormatting sqref="K8:K65533">
    <cfRule type="expression" dxfId="96" priority="50" stopIfTrue="1">
      <formula>OR($C8&lt;0,AND($C8=$Y8,$B8=$Y8))</formula>
    </cfRule>
    <cfRule type="expression" dxfId="95" priority="51" stopIfTrue="1">
      <formula>SUM($U8:$X8)&gt;0</formula>
    </cfRule>
    <cfRule type="expression" dxfId="94" priority="52" stopIfTrue="1">
      <formula>$D8=0</formula>
    </cfRule>
  </conditionalFormatting>
  <conditionalFormatting sqref="L8:M65533">
    <cfRule type="expression" dxfId="93" priority="53" stopIfTrue="1">
      <formula>SUM($U8:$X8)&gt;1</formula>
    </cfRule>
  </conditionalFormatting>
  <conditionalFormatting sqref="B8:B65536">
    <cfRule type="expression" dxfId="92" priority="57" stopIfTrue="1">
      <formula>$B8&gt;0</formula>
    </cfRule>
    <cfRule type="cellIs" dxfId="91" priority="58" stopIfTrue="1" operator="equal">
      <formula>0</formula>
    </cfRule>
  </conditionalFormatting>
  <conditionalFormatting sqref="K65535:K65536">
    <cfRule type="expression" dxfId="90" priority="59" stopIfTrue="1">
      <formula>OR($C65535&lt;0,AND($C65535=$Y65535,$B65535=$Y65535))</formula>
    </cfRule>
    <cfRule type="expression" dxfId="89" priority="60" stopIfTrue="1">
      <formula>SUM($U65535:$X65537)&gt;0</formula>
    </cfRule>
    <cfRule type="expression" dxfId="88" priority="61" stopIfTrue="1">
      <formula>$D65535=0</formula>
    </cfRule>
  </conditionalFormatting>
  <conditionalFormatting sqref="K65534">
    <cfRule type="expression" dxfId="87" priority="62" stopIfTrue="1">
      <formula>OR($C65534&lt;0,AND($C65534=$Y65534,$B65534=$Y65534))</formula>
    </cfRule>
    <cfRule type="expression" dxfId="86" priority="63" stopIfTrue="1">
      <formula>SUM($U65534:$X65536)&gt;0</formula>
    </cfRule>
    <cfRule type="expression" dxfId="85" priority="64" stopIfTrue="1">
      <formula>$D65534=0</formula>
    </cfRule>
  </conditionalFormatting>
  <conditionalFormatting sqref="L65535:M65536">
    <cfRule type="expression" dxfId="84" priority="65" stopIfTrue="1">
      <formula>OR($C65535&lt;0,AND($C65535=$Y65535,$B65535=$Y65535))</formula>
    </cfRule>
    <cfRule type="expression" dxfId="83" priority="66" stopIfTrue="1">
      <formula>SUM($U65535:$X65537)&gt;1</formula>
    </cfRule>
  </conditionalFormatting>
  <conditionalFormatting sqref="L65534:M65534">
    <cfRule type="expression" dxfId="82" priority="67" stopIfTrue="1">
      <formula>OR($C65534&lt;0,AND($C65534=$Y65534,$B65534=$Y65534))</formula>
    </cfRule>
    <cfRule type="expression" dxfId="81" priority="68" stopIfTrue="1">
      <formula>SUM($U65534:$X65536)&gt;1</formula>
    </cfRule>
  </conditionalFormatting>
  <conditionalFormatting sqref="N8:P65536">
    <cfRule type="expression" dxfId="80" priority="69" stopIfTrue="1">
      <formula>OR($O8="Plus",$O8="Basis",$O8="Breedte")</formula>
    </cfRule>
  </conditionalFormatting>
  <conditionalFormatting sqref="A8:A272">
    <cfRule type="expression" dxfId="79" priority="44" stopIfTrue="1">
      <formula>OR($C8&lt;-50,AND($C8=$AJ8,$A8=$AJ8))</formula>
    </cfRule>
    <cfRule type="expression" dxfId="78" priority="45" stopIfTrue="1">
      <formula>$A8&gt;0</formula>
    </cfRule>
    <cfRule type="cellIs" dxfId="77" priority="46" stopIfTrue="1" operator="equal">
      <formula>0</formula>
    </cfRule>
  </conditionalFormatting>
  <conditionalFormatting sqref="C8:C65536 G8:H65536">
    <cfRule type="expression" dxfId="76" priority="56" stopIfTrue="1">
      <formula>$B8&gt;0</formula>
    </cfRule>
  </conditionalFormatting>
  <conditionalFormatting sqref="I8:J65536">
    <cfRule type="expression" dxfId="75" priority="55" stopIfTrue="1">
      <formula>$A8&gt;0</formula>
    </cfRule>
  </conditionalFormatting>
  <conditionalFormatting sqref="AR25">
    <cfRule type="cellIs" dxfId="74" priority="42" operator="equal">
      <formula>0</formula>
    </cfRule>
  </conditionalFormatting>
  <conditionalFormatting sqref="AR27">
    <cfRule type="cellIs" dxfId="73" priority="41" operator="equal">
      <formula>0</formula>
    </cfRule>
  </conditionalFormatting>
  <conditionalFormatting sqref="AR29">
    <cfRule type="cellIs" dxfId="72" priority="40" operator="equal">
      <formula>0</formula>
    </cfRule>
  </conditionalFormatting>
  <conditionalFormatting sqref="AQ26">
    <cfRule type="containsErrors" dxfId="71" priority="70">
      <formula>ISERROR(AQ26)</formula>
    </cfRule>
  </conditionalFormatting>
  <conditionalFormatting sqref="AQ28">
    <cfRule type="containsErrors" dxfId="70" priority="39">
      <formula>ISERROR(AQ28)</formula>
    </cfRule>
  </conditionalFormatting>
  <conditionalFormatting sqref="AQ30">
    <cfRule type="containsErrors" dxfId="69" priority="38">
      <formula>ISERROR(AQ30)</formula>
    </cfRule>
  </conditionalFormatting>
  <conditionalFormatting sqref="AR25">
    <cfRule type="cellIs" dxfId="68" priority="37" operator="equal">
      <formula>0</formula>
    </cfRule>
  </conditionalFormatting>
  <conditionalFormatting sqref="AR27">
    <cfRule type="cellIs" dxfId="67" priority="36" operator="equal">
      <formula>0</formula>
    </cfRule>
  </conditionalFormatting>
  <conditionalFormatting sqref="AR29">
    <cfRule type="cellIs" dxfId="66" priority="35" operator="equal">
      <formula>0</formula>
    </cfRule>
  </conditionalFormatting>
  <conditionalFormatting sqref="AQ26">
    <cfRule type="containsErrors" dxfId="65" priority="34">
      <formula>ISERROR(AQ26)</formula>
    </cfRule>
  </conditionalFormatting>
  <conditionalFormatting sqref="AQ28">
    <cfRule type="containsErrors" dxfId="64" priority="33">
      <formula>ISERROR(AQ28)</formula>
    </cfRule>
  </conditionalFormatting>
  <conditionalFormatting sqref="AQ30">
    <cfRule type="containsErrors" dxfId="63" priority="32">
      <formula>ISERROR(AQ30)</formula>
    </cfRule>
  </conditionalFormatting>
  <conditionalFormatting sqref="AR25">
    <cfRule type="cellIs" dxfId="62" priority="31" operator="equal">
      <formula>0</formula>
    </cfRule>
  </conditionalFormatting>
  <conditionalFormatting sqref="AR27">
    <cfRule type="cellIs" dxfId="61" priority="30" operator="equal">
      <formula>0</formula>
    </cfRule>
  </conditionalFormatting>
  <conditionalFormatting sqref="AR29">
    <cfRule type="cellIs" dxfId="60" priority="29" operator="equal">
      <formula>0</formula>
    </cfRule>
  </conditionalFormatting>
  <conditionalFormatting sqref="AQ26">
    <cfRule type="containsErrors" dxfId="59" priority="28">
      <formula>ISERROR(AQ26)</formula>
    </cfRule>
  </conditionalFormatting>
  <conditionalFormatting sqref="AQ28">
    <cfRule type="containsErrors" dxfId="58" priority="27">
      <formula>ISERROR(AQ28)</formula>
    </cfRule>
  </conditionalFormatting>
  <conditionalFormatting sqref="AQ30">
    <cfRule type="containsErrors" dxfId="57" priority="26">
      <formula>ISERROR(AQ30)</formula>
    </cfRule>
  </conditionalFormatting>
  <conditionalFormatting sqref="AR25">
    <cfRule type="cellIs" dxfId="56" priority="25" operator="equal">
      <formula>0</formula>
    </cfRule>
  </conditionalFormatting>
  <conditionalFormatting sqref="AR27">
    <cfRule type="cellIs" dxfId="55" priority="24" operator="equal">
      <formula>0</formula>
    </cfRule>
  </conditionalFormatting>
  <conditionalFormatting sqref="AR29">
    <cfRule type="cellIs" dxfId="54" priority="23" operator="equal">
      <formula>0</formula>
    </cfRule>
  </conditionalFormatting>
  <conditionalFormatting sqref="AQ26">
    <cfRule type="containsErrors" dxfId="53" priority="22">
      <formula>ISERROR(AQ26)</formula>
    </cfRule>
  </conditionalFormatting>
  <conditionalFormatting sqref="AQ28">
    <cfRule type="containsErrors" dxfId="52" priority="21">
      <formula>ISERROR(AQ28)</formula>
    </cfRule>
  </conditionalFormatting>
  <conditionalFormatting sqref="AQ30">
    <cfRule type="containsErrors" dxfId="51" priority="20">
      <formula>ISERROR(AQ30)</formula>
    </cfRule>
  </conditionalFormatting>
  <conditionalFormatting sqref="AR25">
    <cfRule type="cellIs" dxfId="50" priority="19" operator="equal">
      <formula>0</formula>
    </cfRule>
  </conditionalFormatting>
  <conditionalFormatting sqref="AR27">
    <cfRule type="cellIs" dxfId="49" priority="18" operator="equal">
      <formula>0</formula>
    </cfRule>
  </conditionalFormatting>
  <conditionalFormatting sqref="AR29">
    <cfRule type="cellIs" dxfId="48" priority="17" operator="equal">
      <formula>0</formula>
    </cfRule>
  </conditionalFormatting>
  <conditionalFormatting sqref="AQ26">
    <cfRule type="containsErrors" dxfId="47" priority="16">
      <formula>ISERROR(AQ26)</formula>
    </cfRule>
  </conditionalFormatting>
  <conditionalFormatting sqref="AQ28">
    <cfRule type="containsErrors" dxfId="46" priority="15">
      <formula>ISERROR(AQ28)</formula>
    </cfRule>
  </conditionalFormatting>
  <conditionalFormatting sqref="AQ30">
    <cfRule type="containsErrors" dxfId="45" priority="14">
      <formula>ISERROR(AQ30)</formula>
    </cfRule>
  </conditionalFormatting>
  <conditionalFormatting sqref="AR25">
    <cfRule type="cellIs" dxfId="44" priority="13" operator="equal">
      <formula>0</formula>
    </cfRule>
  </conditionalFormatting>
  <conditionalFormatting sqref="AR27">
    <cfRule type="cellIs" dxfId="43" priority="12" operator="equal">
      <formula>0</formula>
    </cfRule>
  </conditionalFormatting>
  <conditionalFormatting sqref="AR29">
    <cfRule type="cellIs" dxfId="42" priority="11" operator="equal">
      <formula>0</formula>
    </cfRule>
  </conditionalFormatting>
  <conditionalFormatting sqref="AQ26">
    <cfRule type="containsErrors" dxfId="41" priority="10">
      <formula>ISERROR(AQ26)</formula>
    </cfRule>
  </conditionalFormatting>
  <conditionalFormatting sqref="AQ28">
    <cfRule type="containsErrors" dxfId="40" priority="9">
      <formula>ISERROR(AQ28)</formula>
    </cfRule>
  </conditionalFormatting>
  <conditionalFormatting sqref="AQ30">
    <cfRule type="containsErrors" dxfId="39" priority="8">
      <formula>ISERROR(AQ30)</formula>
    </cfRule>
  </conditionalFormatting>
  <conditionalFormatting sqref="F8:F201">
    <cfRule type="expression" dxfId="38" priority="54">
      <formula>$D8=0</formula>
    </cfRule>
  </conditionalFormatting>
  <conditionalFormatting sqref="AT10:AV15 AZ15:BB15">
    <cfRule type="cellIs" dxfId="37" priority="7" stopIfTrue="1" operator="lessThanOrEqual">
      <formula>0</formula>
    </cfRule>
  </conditionalFormatting>
  <conditionalFormatting sqref="AT18:AV22 AT26:AV30">
    <cfRule type="cellIs" dxfId="36" priority="6" stopIfTrue="1" operator="lessThanOrEqual">
      <formula>0</formula>
    </cfRule>
  </conditionalFormatting>
  <conditionalFormatting sqref="AY26:BB30 AY18:BB22">
    <cfRule type="cellIs" dxfId="35" priority="5" stopIfTrue="1" operator="lessThanOrEqual">
      <formula>0</formula>
    </cfRule>
  </conditionalFormatting>
  <conditionalFormatting sqref="AR32 AR34 AR36">
    <cfRule type="cellIs" dxfId="34" priority="4" operator="equal">
      <formula>0</formula>
    </cfRule>
  </conditionalFormatting>
  <conditionalFormatting sqref="AQ33 AQ35 AQ37">
    <cfRule type="containsErrors" dxfId="33" priority="3">
      <formula>ISERROR(AQ33)</formula>
    </cfRule>
  </conditionalFormatting>
  <conditionalFormatting sqref="A8:P65536">
    <cfRule type="expression" dxfId="32" priority="43" stopIfTrue="1">
      <formula>OR($C8&lt;-10,AND($C8=$Y8,$B8=$Y8))</formula>
    </cfRule>
  </conditionalFormatting>
  <conditionalFormatting sqref="AW15:AY15">
    <cfRule type="cellIs" dxfId="31" priority="2" stopIfTrue="1" operator="lessThanOrEqual">
      <formula>0</formula>
    </cfRule>
  </conditionalFormatting>
  <conditionalFormatting sqref="AW15:AY15">
    <cfRule type="cellIs" dxfId="30" priority="1" stopIfTrue="1" operator="lessThanOrEqual">
      <formula>0</formula>
    </cfRule>
  </conditionalFormatting>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workbookViewId="0">
      <selection activeCell="C5" sqref="C5"/>
    </sheetView>
  </sheetViews>
  <sheetFormatPr defaultRowHeight="10.5" x14ac:dyDescent="0.15"/>
  <cols>
    <col min="1" max="1" width="25" customWidth="1"/>
    <col min="2" max="2" width="6.42578125" style="158" hidden="1" customWidth="1"/>
    <col min="3" max="3" width="6.42578125" customWidth="1"/>
    <col min="4" max="4" width="1.42578125" customWidth="1"/>
    <col min="5" max="6" width="6.42578125" customWidth="1"/>
    <col min="7" max="7" width="1.42578125" customWidth="1"/>
    <col min="8" max="9" width="6.42578125" customWidth="1"/>
    <col min="10" max="10" width="1.42578125" customWidth="1"/>
    <col min="11" max="12" width="6.42578125" customWidth="1"/>
    <col min="13" max="13" width="6.42578125" hidden="1" customWidth="1"/>
    <col min="14" max="14" width="1.42578125" customWidth="1"/>
    <col min="15" max="16" width="6.42578125" customWidth="1"/>
    <col min="17" max="17" width="6.42578125" hidden="1" customWidth="1"/>
    <col min="18" max="18" width="1.42578125" customWidth="1"/>
    <col min="19" max="20" width="6.42578125" customWidth="1"/>
    <col min="21" max="21" width="6.42578125" hidden="1" customWidth="1"/>
    <col min="22" max="22" width="1.42578125" customWidth="1"/>
    <col min="23" max="23" width="6.5703125" customWidth="1"/>
    <col min="24" max="24" width="6.42578125" customWidth="1"/>
    <col min="25" max="25" width="1.42578125" customWidth="1"/>
    <col min="26" max="26" width="6.42578125" customWidth="1"/>
    <col min="27" max="27" width="1.85546875" customWidth="1"/>
    <col min="28" max="28" width="6.85546875" customWidth="1"/>
    <col min="29" max="29" width="6.42578125" hidden="1" customWidth="1"/>
    <col min="30" max="30" width="6.85546875" customWidth="1"/>
    <col min="31" max="31" width="6.42578125" customWidth="1"/>
    <col min="32" max="32" width="6.85546875" customWidth="1"/>
    <col min="33" max="33" width="6.42578125" customWidth="1"/>
  </cols>
  <sheetData>
    <row r="1" spans="1:44" ht="15" x14ac:dyDescent="0.15">
      <c r="A1" s="226" t="s">
        <v>62</v>
      </c>
      <c r="B1" s="227"/>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row>
    <row r="2" spans="1:44" ht="58.5" customHeight="1" x14ac:dyDescent="0.15">
      <c r="A2" s="283" t="s">
        <v>63</v>
      </c>
      <c r="B2" s="283"/>
      <c r="C2" s="283"/>
      <c r="D2" s="283"/>
      <c r="E2" s="283"/>
      <c r="F2" s="283"/>
      <c r="G2" s="283"/>
      <c r="H2" s="283"/>
      <c r="I2" s="283"/>
      <c r="J2" s="283"/>
      <c r="K2" s="283"/>
      <c r="L2" s="283"/>
      <c r="M2" s="283"/>
      <c r="N2" s="283"/>
      <c r="O2" s="283"/>
      <c r="P2" s="283"/>
      <c r="Q2" s="283"/>
      <c r="R2" s="283"/>
      <c r="S2" s="283"/>
      <c r="T2" s="283"/>
      <c r="U2" s="283"/>
      <c r="V2" s="283"/>
      <c r="W2" s="283"/>
      <c r="X2" s="283"/>
      <c r="Y2" s="229"/>
      <c r="Z2" s="233"/>
      <c r="AA2" s="230"/>
      <c r="AB2" s="230"/>
      <c r="AC2" s="230"/>
      <c r="AD2" s="230"/>
      <c r="AE2" s="230"/>
      <c r="AF2" s="230"/>
      <c r="AG2" s="230"/>
      <c r="AH2" s="230"/>
      <c r="AI2" s="230"/>
      <c r="AJ2" s="230"/>
      <c r="AK2" s="230"/>
      <c r="AL2" s="230"/>
      <c r="AM2" s="230"/>
      <c r="AN2" s="230"/>
      <c r="AO2" s="230"/>
      <c r="AP2" s="230"/>
      <c r="AQ2" s="230"/>
      <c r="AR2" s="230"/>
    </row>
    <row r="3" spans="1:44" ht="15" x14ac:dyDescent="0.15">
      <c r="A3" s="236"/>
      <c r="B3" s="237"/>
      <c r="C3" s="238"/>
      <c r="D3" s="238"/>
      <c r="E3" s="238"/>
      <c r="F3" s="238"/>
      <c r="G3" s="238"/>
      <c r="H3" s="238"/>
      <c r="I3" s="238"/>
      <c r="J3" s="238"/>
      <c r="K3" s="238"/>
      <c r="L3" s="238"/>
      <c r="M3" s="238"/>
      <c r="N3" s="238"/>
      <c r="O3" s="238"/>
      <c r="P3" s="238"/>
      <c r="Q3" s="238"/>
      <c r="R3" s="238"/>
      <c r="S3" s="238"/>
      <c r="T3" s="238"/>
      <c r="U3" s="238"/>
      <c r="V3" s="238"/>
      <c r="W3" s="238"/>
      <c r="X3" s="238"/>
      <c r="Y3" s="238"/>
      <c r="Z3" s="238"/>
      <c r="AA3" s="228"/>
      <c r="AB3" s="228"/>
      <c r="AC3" s="228"/>
      <c r="AD3" s="228"/>
      <c r="AE3" s="228"/>
      <c r="AF3" s="228"/>
      <c r="AG3" s="228"/>
      <c r="AH3" s="228"/>
      <c r="AI3" s="228"/>
      <c r="AJ3" s="228"/>
      <c r="AK3" s="228"/>
      <c r="AL3" s="228"/>
      <c r="AM3" s="228"/>
      <c r="AN3" s="228"/>
      <c r="AO3" s="228"/>
      <c r="AP3" s="228"/>
      <c r="AQ3" s="228"/>
      <c r="AR3" s="228"/>
    </row>
    <row r="4" spans="1:44" ht="20.100000000000001" customHeight="1" x14ac:dyDescent="0.15">
      <c r="A4" s="157" t="s">
        <v>70</v>
      </c>
      <c r="B4" s="235" t="s">
        <v>33</v>
      </c>
      <c r="C4" s="274" t="s">
        <v>43</v>
      </c>
      <c r="D4" s="275"/>
      <c r="E4" s="276"/>
      <c r="F4" s="274" t="s">
        <v>34</v>
      </c>
      <c r="G4" s="275"/>
      <c r="H4" s="276"/>
      <c r="I4" s="274" t="s">
        <v>44</v>
      </c>
      <c r="J4" s="275"/>
      <c r="K4" s="276"/>
      <c r="L4" s="274" t="s">
        <v>35</v>
      </c>
      <c r="M4" s="275"/>
      <c r="N4" s="275"/>
      <c r="O4" s="276"/>
      <c r="P4" s="274" t="s">
        <v>36</v>
      </c>
      <c r="Q4" s="275"/>
      <c r="R4" s="275"/>
      <c r="S4" s="276"/>
      <c r="T4" s="274" t="s">
        <v>37</v>
      </c>
      <c r="U4" s="275"/>
      <c r="V4" s="275"/>
      <c r="W4" s="276"/>
      <c r="X4" s="277" t="s">
        <v>38</v>
      </c>
      <c r="Y4" s="278"/>
      <c r="Z4" s="279"/>
      <c r="AA4" s="239"/>
      <c r="AB4" s="228"/>
      <c r="AC4" s="228"/>
      <c r="AD4" s="228"/>
      <c r="AE4" s="228"/>
      <c r="AF4" s="228"/>
      <c r="AG4" s="228"/>
      <c r="AH4" s="228"/>
      <c r="AI4" s="228"/>
      <c r="AJ4" s="228"/>
      <c r="AK4" s="228"/>
      <c r="AL4" s="228"/>
      <c r="AM4" s="228"/>
      <c r="AN4" s="228"/>
      <c r="AO4" s="228"/>
      <c r="AP4" s="228"/>
      <c r="AQ4" s="228"/>
      <c r="AR4" s="228"/>
    </row>
    <row r="5" spans="1:44" ht="20.100000000000001" customHeight="1" x14ac:dyDescent="0.15">
      <c r="A5" s="163" t="s">
        <v>65</v>
      </c>
      <c r="B5" s="159">
        <f>Schooloverzicht!B6</f>
        <v>0</v>
      </c>
      <c r="C5" s="164">
        <f>Schooloverzicht!$J$7</f>
        <v>90</v>
      </c>
      <c r="D5" s="165" t="s">
        <v>71</v>
      </c>
      <c r="E5" s="166">
        <f>Schooloverzicht!$J$6</f>
        <v>142</v>
      </c>
      <c r="F5" s="164">
        <f>Schooloverzicht!$B$12</f>
        <v>3</v>
      </c>
      <c r="G5" s="165" t="s">
        <v>71</v>
      </c>
      <c r="H5" s="166">
        <f>Schooloverzicht!$B$11</f>
        <v>24</v>
      </c>
      <c r="I5" s="164">
        <f>Schooloverzicht!$J$12</f>
        <v>8</v>
      </c>
      <c r="J5" s="165" t="s">
        <v>71</v>
      </c>
      <c r="K5" s="165">
        <f>Schooloverzicht!$J$11</f>
        <v>30</v>
      </c>
      <c r="L5" s="164">
        <f>Schooloverzicht!$B$17</f>
        <v>16</v>
      </c>
      <c r="M5" s="165">
        <f>Schooloverzicht!J16</f>
        <v>0</v>
      </c>
      <c r="N5" s="165" t="s">
        <v>71</v>
      </c>
      <c r="O5" s="165">
        <f>Schooloverzicht!$B$16</f>
        <v>37</v>
      </c>
      <c r="P5" s="164">
        <f>Schooloverzicht!$B$22</f>
        <v>23</v>
      </c>
      <c r="Q5" s="165">
        <f>Schooloverzicht!J21</f>
        <v>0</v>
      </c>
      <c r="R5" s="165" t="s">
        <v>71</v>
      </c>
      <c r="S5" s="165">
        <f>Schooloverzicht!$B$21</f>
        <v>42</v>
      </c>
      <c r="T5" s="164">
        <f>Schooloverzicht!$B$27</f>
        <v>34</v>
      </c>
      <c r="U5" s="165" t="e">
        <f>Schooloverzicht!J26</f>
        <v>#REF!</v>
      </c>
      <c r="V5" s="165" t="s">
        <v>71</v>
      </c>
      <c r="W5" s="166">
        <f>Schooloverzicht!$B$26</f>
        <v>56</v>
      </c>
      <c r="X5" s="164">
        <f>Schooloverzicht!$B$32</f>
        <v>42</v>
      </c>
      <c r="Y5" s="165" t="s">
        <v>71</v>
      </c>
      <c r="Z5" s="166">
        <f>Schooloverzicht!$B$31</f>
        <v>70</v>
      </c>
      <c r="AA5" s="239"/>
      <c r="AB5" s="228"/>
      <c r="AC5" s="228"/>
      <c r="AD5" s="228"/>
      <c r="AE5" s="228"/>
      <c r="AF5" s="228"/>
      <c r="AG5" s="228"/>
      <c r="AH5" s="228"/>
      <c r="AI5" s="228"/>
      <c r="AJ5" s="228"/>
      <c r="AK5" s="228"/>
      <c r="AL5" s="228"/>
      <c r="AM5" s="228"/>
      <c r="AN5" s="228"/>
      <c r="AO5" s="228"/>
      <c r="AP5" s="228"/>
      <c r="AQ5" s="228"/>
      <c r="AR5" s="228"/>
    </row>
    <row r="6" spans="1:44" ht="20.100000000000001" customHeight="1" x14ac:dyDescent="0.15">
      <c r="A6" s="163" t="s">
        <v>64</v>
      </c>
      <c r="B6" s="159">
        <f>Schooloverzicht!D6</f>
        <v>0</v>
      </c>
      <c r="C6" s="195">
        <f>Schooloverzicht!$L$7</f>
        <v>0</v>
      </c>
      <c r="D6" s="194" t="s">
        <v>71</v>
      </c>
      <c r="E6" s="196">
        <f>Schooloverzicht!$L$6</f>
        <v>0</v>
      </c>
      <c r="F6" s="195">
        <f>Schooloverzicht!$D$12</f>
        <v>0</v>
      </c>
      <c r="G6" s="194" t="s">
        <v>71</v>
      </c>
      <c r="H6" s="196">
        <f>Schooloverzicht!$D$11</f>
        <v>0</v>
      </c>
      <c r="I6" s="195">
        <f>Schooloverzicht!$L$12</f>
        <v>0</v>
      </c>
      <c r="J6" s="194" t="s">
        <v>71</v>
      </c>
      <c r="K6" s="194">
        <f>Schooloverzicht!$L$11</f>
        <v>0</v>
      </c>
      <c r="L6" s="164">
        <f>Schooloverzicht!$D$17</f>
        <v>0</v>
      </c>
      <c r="M6" s="165">
        <f>Schooloverzicht!L16</f>
        <v>0</v>
      </c>
      <c r="N6" s="165" t="s">
        <v>71</v>
      </c>
      <c r="O6" s="165">
        <f>Schooloverzicht!$D$16</f>
        <v>0</v>
      </c>
      <c r="P6" s="164">
        <f>Schooloverzicht!D22</f>
        <v>0</v>
      </c>
      <c r="Q6" s="165">
        <f>Schooloverzicht!L21</f>
        <v>0</v>
      </c>
      <c r="R6" s="165" t="s">
        <v>71</v>
      </c>
      <c r="S6" s="165">
        <f>Schooloverzicht!D21</f>
        <v>0</v>
      </c>
      <c r="T6" s="164">
        <f>Schooloverzicht!$D$27</f>
        <v>0</v>
      </c>
      <c r="U6" s="165" t="e">
        <f>Schooloverzicht!L26</f>
        <v>#REF!</v>
      </c>
      <c r="V6" s="165" t="s">
        <v>71</v>
      </c>
      <c r="W6" s="166">
        <f>Schooloverzicht!$D$26</f>
        <v>0</v>
      </c>
      <c r="X6" s="195">
        <f>Schooloverzicht!$D$32</f>
        <v>0</v>
      </c>
      <c r="Y6" s="194" t="s">
        <v>71</v>
      </c>
      <c r="Z6" s="196">
        <f>Schooloverzicht!$D$31</f>
        <v>0</v>
      </c>
      <c r="AA6" s="239"/>
      <c r="AB6" s="228"/>
      <c r="AC6" s="228"/>
      <c r="AD6" s="228"/>
      <c r="AE6" s="228"/>
      <c r="AF6" s="228"/>
      <c r="AG6" s="228"/>
      <c r="AH6" s="228"/>
      <c r="AI6" s="228"/>
      <c r="AJ6" s="228"/>
      <c r="AK6" s="228"/>
      <c r="AL6" s="228"/>
      <c r="AM6" s="228"/>
      <c r="AN6" s="228"/>
      <c r="AO6" s="228"/>
      <c r="AP6" s="228"/>
      <c r="AQ6" s="228"/>
      <c r="AR6" s="228"/>
    </row>
    <row r="7" spans="1:44" ht="20.100000000000001" customHeight="1" x14ac:dyDescent="0.15">
      <c r="A7" s="163" t="s">
        <v>77</v>
      </c>
      <c r="B7" s="164">
        <v>213</v>
      </c>
      <c r="C7" s="280">
        <v>187</v>
      </c>
      <c r="D7" s="281"/>
      <c r="E7" s="281"/>
      <c r="F7" s="281"/>
      <c r="G7" s="281"/>
      <c r="H7" s="281"/>
      <c r="I7" s="281"/>
      <c r="J7" s="281"/>
      <c r="K7" s="281"/>
      <c r="L7" s="282"/>
      <c r="M7" s="190"/>
      <c r="N7" s="189" t="s">
        <v>71</v>
      </c>
      <c r="O7" s="284">
        <v>213</v>
      </c>
      <c r="P7" s="284"/>
      <c r="Q7" s="284"/>
      <c r="R7" s="284"/>
      <c r="S7" s="284"/>
      <c r="T7" s="284"/>
      <c r="U7" s="284"/>
      <c r="V7" s="284"/>
      <c r="W7" s="284"/>
      <c r="X7" s="285"/>
      <c r="Y7" s="285"/>
      <c r="Z7" s="286"/>
      <c r="AA7" s="239"/>
      <c r="AB7" s="228"/>
      <c r="AC7" s="228"/>
      <c r="AD7" s="228"/>
      <c r="AE7" s="228"/>
      <c r="AF7" s="228"/>
      <c r="AG7" s="228"/>
      <c r="AH7" s="228"/>
      <c r="AI7" s="228"/>
      <c r="AJ7" s="228"/>
      <c r="AK7" s="228"/>
      <c r="AL7" s="228"/>
      <c r="AM7" s="228"/>
      <c r="AN7" s="228"/>
      <c r="AO7" s="228"/>
      <c r="AP7" s="228"/>
      <c r="AQ7" s="228"/>
      <c r="AR7" s="228"/>
    </row>
    <row r="8" spans="1:44" ht="20.100000000000001" customHeight="1" x14ac:dyDescent="0.15">
      <c r="A8" s="163" t="s">
        <v>78</v>
      </c>
      <c r="B8" s="159">
        <f>'Schooloverzicht OC'!D6</f>
        <v>0</v>
      </c>
      <c r="C8" s="191">
        <f>'Schooloverzicht OC'!$L$7</f>
        <v>0</v>
      </c>
      <c r="D8" s="193" t="s">
        <v>71</v>
      </c>
      <c r="E8" s="192">
        <f>'Schooloverzicht OC'!$L$6</f>
        <v>0</v>
      </c>
      <c r="F8" s="191">
        <f>'Schooloverzicht OC'!$D$12</f>
        <v>0</v>
      </c>
      <c r="G8" s="193" t="s">
        <v>71</v>
      </c>
      <c r="H8" s="192">
        <f>'Schooloverzicht OC'!$D$11</f>
        <v>0</v>
      </c>
      <c r="I8" s="191">
        <f>'Schooloverzicht OC'!$L$12</f>
        <v>0</v>
      </c>
      <c r="J8" s="193" t="s">
        <v>71</v>
      </c>
      <c r="K8" s="193">
        <f>'Schooloverzicht OC'!$L$11</f>
        <v>0</v>
      </c>
      <c r="L8" s="164">
        <f>'Schooloverzicht OC'!$D$17</f>
        <v>0</v>
      </c>
      <c r="M8" s="165">
        <f>'Schooloverzicht OC'!L16</f>
        <v>0</v>
      </c>
      <c r="N8" s="165" t="s">
        <v>71</v>
      </c>
      <c r="O8" s="165">
        <f>'Schooloverzicht OC'!$D$16</f>
        <v>0</v>
      </c>
      <c r="P8" s="164">
        <f>'Schooloverzicht OC'!$D$22</f>
        <v>0</v>
      </c>
      <c r="Q8" s="165">
        <f>'Schooloverzicht OC'!L21</f>
        <v>0</v>
      </c>
      <c r="R8" s="165" t="s">
        <v>71</v>
      </c>
      <c r="S8" s="165">
        <f>'Schooloverzicht OC'!$D$21</f>
        <v>0</v>
      </c>
      <c r="T8" s="164">
        <f>'Schooloverzicht OC'!$D$27</f>
        <v>0</v>
      </c>
      <c r="U8" s="165" t="e">
        <f>'Schooloverzicht OC'!L26</f>
        <v>#REF!</v>
      </c>
      <c r="V8" s="165" t="s">
        <v>71</v>
      </c>
      <c r="W8" s="166">
        <f>'Schooloverzicht OC'!$D$26</f>
        <v>0</v>
      </c>
      <c r="X8" s="191">
        <f>'Schooloverzicht OC'!$D$32</f>
        <v>0</v>
      </c>
      <c r="Y8" s="193" t="s">
        <v>71</v>
      </c>
      <c r="Z8" s="166">
        <f>'Schooloverzicht OC'!$D$31</f>
        <v>0</v>
      </c>
      <c r="AA8" s="239"/>
      <c r="AB8" s="228"/>
      <c r="AC8" s="228"/>
      <c r="AD8" s="228"/>
      <c r="AE8" s="228"/>
      <c r="AF8" s="228"/>
      <c r="AG8" s="228"/>
      <c r="AH8" s="228"/>
      <c r="AI8" s="228"/>
      <c r="AJ8" s="228"/>
      <c r="AK8" s="228"/>
      <c r="AL8" s="228"/>
      <c r="AM8" s="228"/>
      <c r="AN8" s="228"/>
      <c r="AO8" s="228"/>
      <c r="AP8" s="228"/>
      <c r="AQ8" s="228"/>
      <c r="AR8" s="228"/>
    </row>
    <row r="9" spans="1:44" ht="20.100000000000001" customHeight="1" x14ac:dyDescent="0.15">
      <c r="A9" s="198" t="s">
        <v>79</v>
      </c>
      <c r="B9" s="167"/>
      <c r="C9" s="243"/>
      <c r="D9" s="165" t="s">
        <v>71</v>
      </c>
      <c r="E9" s="244"/>
      <c r="F9" s="243"/>
      <c r="G9" s="165" t="s">
        <v>71</v>
      </c>
      <c r="H9" s="244"/>
      <c r="I9" s="243"/>
      <c r="J9" s="165" t="s">
        <v>71</v>
      </c>
      <c r="K9" s="244"/>
      <c r="L9" s="243"/>
      <c r="M9" s="197"/>
      <c r="N9" s="165" t="s">
        <v>71</v>
      </c>
      <c r="O9" s="244"/>
      <c r="P9" s="243"/>
      <c r="Q9" s="197"/>
      <c r="R9" s="165" t="s">
        <v>71</v>
      </c>
      <c r="S9" s="244"/>
      <c r="T9" s="243"/>
      <c r="U9" s="197"/>
      <c r="V9" s="165" t="s">
        <v>71</v>
      </c>
      <c r="W9" s="244"/>
      <c r="X9" s="243"/>
      <c r="Y9" s="165" t="s">
        <v>71</v>
      </c>
      <c r="Z9" s="244"/>
      <c r="AA9" s="239"/>
      <c r="AB9" s="228"/>
      <c r="AC9" s="228"/>
      <c r="AD9" s="228"/>
      <c r="AE9" s="228"/>
      <c r="AF9" s="228"/>
      <c r="AG9" s="228"/>
      <c r="AH9" s="228"/>
      <c r="AI9" s="228"/>
      <c r="AJ9" s="228"/>
      <c r="AK9" s="228"/>
      <c r="AL9" s="228"/>
      <c r="AM9" s="228"/>
      <c r="AN9" s="228"/>
      <c r="AO9" s="228"/>
      <c r="AP9" s="228"/>
      <c r="AQ9" s="228"/>
      <c r="AR9" s="228"/>
    </row>
    <row r="10" spans="1:44" x14ac:dyDescent="0.15">
      <c r="A10" s="240"/>
      <c r="B10" s="241"/>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2"/>
      <c r="AA10" s="228"/>
      <c r="AB10" s="228"/>
      <c r="AC10" s="228"/>
      <c r="AD10" s="228"/>
      <c r="AE10" s="228"/>
      <c r="AF10" s="228"/>
      <c r="AG10" s="228"/>
      <c r="AH10" s="228"/>
      <c r="AI10" s="228"/>
      <c r="AJ10" s="228"/>
      <c r="AK10" s="228"/>
      <c r="AL10" s="228"/>
      <c r="AM10" s="228"/>
      <c r="AN10" s="228"/>
      <c r="AO10" s="228"/>
      <c r="AP10" s="228"/>
      <c r="AQ10" s="228"/>
      <c r="AR10" s="228"/>
    </row>
    <row r="11" spans="1:44" x14ac:dyDescent="0.15">
      <c r="A11" s="228"/>
      <c r="B11" s="227"/>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34"/>
      <c r="AA11" s="228"/>
      <c r="AB11" s="228"/>
      <c r="AC11" s="231" t="s">
        <v>43</v>
      </c>
      <c r="AD11" s="232"/>
      <c r="AE11" s="232"/>
      <c r="AF11" s="232"/>
      <c r="AG11" s="232"/>
      <c r="AH11" s="228"/>
      <c r="AI11" s="228"/>
      <c r="AJ11" s="228"/>
      <c r="AK11" s="228"/>
      <c r="AL11" s="228"/>
      <c r="AM11" s="228"/>
      <c r="AN11" s="228"/>
      <c r="AO11" s="228"/>
      <c r="AP11" s="228"/>
      <c r="AQ11" s="228"/>
      <c r="AR11" s="228"/>
    </row>
    <row r="12" spans="1:44" x14ac:dyDescent="0.15">
      <c r="A12" s="228"/>
      <c r="B12" s="227"/>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34"/>
      <c r="AA12" s="228"/>
      <c r="AB12" s="228"/>
      <c r="AC12" s="231" t="s">
        <v>44</v>
      </c>
      <c r="AD12" s="232"/>
      <c r="AE12" s="225" t="s">
        <v>43</v>
      </c>
      <c r="AF12" s="225">
        <v>187</v>
      </c>
      <c r="AG12" s="225">
        <v>213</v>
      </c>
      <c r="AH12" s="231"/>
      <c r="AI12" s="228"/>
      <c r="AJ12" s="228"/>
      <c r="AK12" s="228"/>
      <c r="AL12" s="228"/>
      <c r="AM12" s="228"/>
      <c r="AN12" s="228"/>
      <c r="AO12" s="228"/>
      <c r="AP12" s="228"/>
      <c r="AQ12" s="228"/>
      <c r="AR12" s="228"/>
    </row>
    <row r="13" spans="1:44" x14ac:dyDescent="0.15">
      <c r="A13" s="228"/>
      <c r="B13" s="227"/>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34"/>
      <c r="AA13" s="228"/>
      <c r="AB13" s="228"/>
      <c r="AC13" s="231" t="s">
        <v>35</v>
      </c>
      <c r="AD13" s="232"/>
      <c r="AE13" s="225" t="s">
        <v>34</v>
      </c>
      <c r="AF13" s="225">
        <v>187</v>
      </c>
      <c r="AG13" s="225">
        <v>213</v>
      </c>
      <c r="AH13" s="231"/>
      <c r="AI13" s="228"/>
      <c r="AJ13" s="228"/>
      <c r="AK13" s="228"/>
      <c r="AL13" s="228"/>
      <c r="AM13" s="228"/>
      <c r="AN13" s="228"/>
      <c r="AO13" s="228"/>
      <c r="AP13" s="228"/>
      <c r="AQ13" s="228"/>
      <c r="AR13" s="228"/>
    </row>
    <row r="14" spans="1:44" x14ac:dyDescent="0.15">
      <c r="A14" s="228"/>
      <c r="B14" s="227"/>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34"/>
      <c r="AA14" s="228"/>
      <c r="AB14" s="228"/>
      <c r="AC14" s="231" t="s">
        <v>36</v>
      </c>
      <c r="AD14" s="232"/>
      <c r="AE14" s="225" t="s">
        <v>44</v>
      </c>
      <c r="AF14" s="225">
        <v>187</v>
      </c>
      <c r="AG14" s="225">
        <v>213</v>
      </c>
      <c r="AH14" s="231"/>
      <c r="AI14" s="228"/>
      <c r="AJ14" s="228"/>
      <c r="AK14" s="228"/>
      <c r="AL14" s="228"/>
      <c r="AM14" s="228"/>
      <c r="AN14" s="228"/>
      <c r="AO14" s="228"/>
      <c r="AP14" s="228"/>
      <c r="AQ14" s="228"/>
      <c r="AR14" s="228"/>
    </row>
    <row r="15" spans="1:44" x14ac:dyDescent="0.15">
      <c r="A15" s="228"/>
      <c r="B15" s="227"/>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31" t="s">
        <v>37</v>
      </c>
      <c r="AD15" s="232"/>
      <c r="AE15" s="225" t="s">
        <v>35</v>
      </c>
      <c r="AF15" s="225">
        <v>187</v>
      </c>
      <c r="AG15" s="225">
        <v>213</v>
      </c>
      <c r="AH15" s="231"/>
      <c r="AI15" s="228"/>
      <c r="AJ15" s="228"/>
      <c r="AK15" s="228"/>
      <c r="AL15" s="228"/>
      <c r="AM15" s="228"/>
      <c r="AN15" s="228"/>
      <c r="AO15" s="228"/>
      <c r="AP15" s="228"/>
      <c r="AQ15" s="228"/>
      <c r="AR15" s="228"/>
    </row>
    <row r="16" spans="1:44" x14ac:dyDescent="0.15">
      <c r="A16" s="228"/>
      <c r="B16" s="227"/>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32"/>
      <c r="AE16" s="225" t="s">
        <v>36</v>
      </c>
      <c r="AF16" s="225">
        <v>187</v>
      </c>
      <c r="AG16" s="225">
        <v>213</v>
      </c>
      <c r="AH16" s="231"/>
      <c r="AI16" s="228"/>
      <c r="AJ16" s="228"/>
      <c r="AK16" s="228"/>
      <c r="AL16" s="228"/>
      <c r="AM16" s="228"/>
      <c r="AN16" s="228"/>
      <c r="AO16" s="228"/>
      <c r="AP16" s="228"/>
      <c r="AQ16" s="228"/>
      <c r="AR16" s="228"/>
    </row>
    <row r="17" spans="1:44" x14ac:dyDescent="0.15">
      <c r="A17" s="228"/>
      <c r="B17" s="227"/>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32"/>
      <c r="AE17" s="225" t="s">
        <v>37</v>
      </c>
      <c r="AF17" s="225">
        <v>187</v>
      </c>
      <c r="AG17" s="225">
        <v>213</v>
      </c>
      <c r="AH17" s="231"/>
      <c r="AI17" s="228"/>
      <c r="AJ17" s="228"/>
      <c r="AK17" s="228"/>
      <c r="AL17" s="228"/>
      <c r="AM17" s="228"/>
      <c r="AN17" s="228"/>
      <c r="AO17" s="228"/>
      <c r="AP17" s="228"/>
      <c r="AQ17" s="228"/>
      <c r="AR17" s="228"/>
    </row>
    <row r="18" spans="1:44" x14ac:dyDescent="0.15">
      <c r="A18" s="228"/>
      <c r="B18" s="227"/>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32"/>
      <c r="AE18" s="225" t="s">
        <v>38</v>
      </c>
      <c r="AF18" s="225">
        <v>187</v>
      </c>
      <c r="AG18" s="225">
        <v>213</v>
      </c>
      <c r="AH18" s="231"/>
      <c r="AI18" s="228"/>
      <c r="AJ18" s="228"/>
      <c r="AK18" s="228"/>
      <c r="AL18" s="228"/>
      <c r="AM18" s="228"/>
      <c r="AN18" s="228"/>
      <c r="AO18" s="228"/>
      <c r="AP18" s="228"/>
      <c r="AQ18" s="228"/>
      <c r="AR18" s="228"/>
    </row>
    <row r="19" spans="1:44" x14ac:dyDescent="0.15">
      <c r="A19" s="228"/>
      <c r="B19" s="227"/>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32"/>
      <c r="AE19" s="232"/>
      <c r="AF19" s="232"/>
      <c r="AG19" s="232"/>
      <c r="AH19" s="231"/>
      <c r="AI19" s="228"/>
      <c r="AJ19" s="228"/>
      <c r="AK19" s="228"/>
      <c r="AL19" s="228"/>
      <c r="AM19" s="228"/>
      <c r="AN19" s="228"/>
      <c r="AO19" s="228"/>
      <c r="AP19" s="228"/>
      <c r="AQ19" s="228"/>
      <c r="AR19" s="228"/>
    </row>
    <row r="20" spans="1:44" x14ac:dyDescent="0.15">
      <c r="A20" s="228"/>
      <c r="B20" s="227"/>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31"/>
      <c r="AF20" s="231"/>
      <c r="AG20" s="231"/>
      <c r="AH20" s="231"/>
      <c r="AI20" s="228"/>
      <c r="AJ20" s="228"/>
      <c r="AK20" s="228"/>
      <c r="AL20" s="228"/>
      <c r="AM20" s="228"/>
      <c r="AN20" s="228"/>
      <c r="AO20" s="228"/>
      <c r="AP20" s="228"/>
      <c r="AQ20" s="228"/>
      <c r="AR20" s="228"/>
    </row>
    <row r="21" spans="1:44" x14ac:dyDescent="0.15">
      <c r="A21" s="228"/>
      <c r="B21" s="227"/>
      <c r="C21" s="228"/>
      <c r="D21" s="228"/>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31"/>
      <c r="AF21" s="231"/>
      <c r="AG21" s="231"/>
      <c r="AH21" s="231"/>
      <c r="AI21" s="228"/>
      <c r="AJ21" s="228"/>
      <c r="AK21" s="228"/>
      <c r="AL21" s="228"/>
      <c r="AM21" s="228"/>
      <c r="AN21" s="228"/>
      <c r="AO21" s="228"/>
      <c r="AP21" s="228"/>
      <c r="AQ21" s="228"/>
      <c r="AR21" s="228"/>
    </row>
    <row r="22" spans="1:44" x14ac:dyDescent="0.15">
      <c r="A22" s="228"/>
      <c r="B22" s="227"/>
      <c r="C22" s="228"/>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row>
    <row r="23" spans="1:44" x14ac:dyDescent="0.15">
      <c r="A23" s="228"/>
      <c r="B23" s="227"/>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row>
    <row r="24" spans="1:44" x14ac:dyDescent="0.15">
      <c r="A24" s="228"/>
      <c r="B24" s="227"/>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row>
    <row r="25" spans="1:44" x14ac:dyDescent="0.15">
      <c r="A25" s="228"/>
      <c r="B25" s="227"/>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row>
    <row r="26" spans="1:44" x14ac:dyDescent="0.15">
      <c r="A26" s="228"/>
      <c r="B26" s="227"/>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row>
    <row r="27" spans="1:44" x14ac:dyDescent="0.15">
      <c r="A27" s="228"/>
      <c r="B27" s="227"/>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row>
    <row r="28" spans="1:44" x14ac:dyDescent="0.15">
      <c r="A28" s="228"/>
      <c r="B28" s="227"/>
      <c r="C28" s="228"/>
      <c r="D28" s="228"/>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row>
    <row r="29" spans="1:44" x14ac:dyDescent="0.15">
      <c r="A29" s="228"/>
      <c r="B29" s="227"/>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row>
    <row r="30" spans="1:44" x14ac:dyDescent="0.15">
      <c r="A30" s="228"/>
      <c r="B30" s="227"/>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row>
    <row r="31" spans="1:44" x14ac:dyDescent="0.15">
      <c r="A31" s="228"/>
      <c r="B31" s="227"/>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row>
    <row r="32" spans="1:44" x14ac:dyDescent="0.15">
      <c r="A32" s="228"/>
      <c r="B32" s="227"/>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row>
    <row r="33" spans="1:44" x14ac:dyDescent="0.15">
      <c r="A33" s="228"/>
      <c r="B33" s="227"/>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row>
    <row r="34" spans="1:44" x14ac:dyDescent="0.15">
      <c r="A34" s="228"/>
      <c r="B34" s="227"/>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row>
    <row r="35" spans="1:44" x14ac:dyDescent="0.15">
      <c r="A35" s="228"/>
      <c r="B35" s="227"/>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row>
    <row r="36" spans="1:44" x14ac:dyDescent="0.15">
      <c r="A36" s="228"/>
      <c r="B36" s="227"/>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row>
    <row r="37" spans="1:44" x14ac:dyDescent="0.15">
      <c r="A37" s="228"/>
      <c r="B37" s="227"/>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row>
    <row r="38" spans="1:44" x14ac:dyDescent="0.15">
      <c r="A38" s="228"/>
      <c r="B38" s="227"/>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row>
    <row r="39" spans="1:44" x14ac:dyDescent="0.15">
      <c r="A39" s="228"/>
      <c r="B39" s="227"/>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row>
    <row r="40" spans="1:44" x14ac:dyDescent="0.15">
      <c r="A40" s="228"/>
      <c r="B40" s="227"/>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row>
    <row r="41" spans="1:44" x14ac:dyDescent="0.15">
      <c r="A41" s="228"/>
      <c r="B41" s="227"/>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row>
    <row r="42" spans="1:44" x14ac:dyDescent="0.15">
      <c r="A42" s="228"/>
      <c r="B42" s="227"/>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row>
    <row r="43" spans="1:44" x14ac:dyDescent="0.15">
      <c r="A43" s="228"/>
      <c r="B43" s="227"/>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row>
  </sheetData>
  <sheetProtection selectLockedCells="1"/>
  <mergeCells count="10">
    <mergeCell ref="T4:W4"/>
    <mergeCell ref="X4:Z4"/>
    <mergeCell ref="C7:L7"/>
    <mergeCell ref="A2:X2"/>
    <mergeCell ref="O7:Z7"/>
    <mergeCell ref="C4:E4"/>
    <mergeCell ref="F4:H4"/>
    <mergeCell ref="I4:K4"/>
    <mergeCell ref="L4:O4"/>
    <mergeCell ref="P4:S4"/>
  </mergeCells>
  <pageMargins left="0.51181102362204722" right="0.19685039370078741"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J11" sqref="J11:J13"/>
    </sheetView>
  </sheetViews>
  <sheetFormatPr defaultRowHeight="10.5" x14ac:dyDescent="0.15"/>
  <cols>
    <col min="1" max="1" width="10.7109375" customWidth="1"/>
    <col min="2" max="7" width="8.7109375" customWidth="1"/>
    <col min="8" max="8" width="2.7109375" customWidth="1"/>
    <col min="16" max="16" width="3.28515625" customWidth="1"/>
  </cols>
  <sheetData>
    <row r="1" spans="1:15" ht="12" thickTop="1" thickBot="1" x14ac:dyDescent="0.2">
      <c r="A1" t="s">
        <v>45</v>
      </c>
      <c r="B1" s="287"/>
      <c r="C1" s="288"/>
    </row>
    <row r="2" spans="1:15" ht="12" thickTop="1" thickBot="1" x14ac:dyDescent="0.2"/>
    <row r="3" spans="1:15" ht="11.25" thickTop="1" x14ac:dyDescent="0.15">
      <c r="A3" s="64" t="s">
        <v>70</v>
      </c>
      <c r="B3" s="63"/>
      <c r="C3" s="63"/>
      <c r="D3" s="63"/>
      <c r="E3" s="63"/>
      <c r="F3" s="63"/>
      <c r="G3" s="71"/>
      <c r="I3" s="64" t="str">
        <f>A3</f>
        <v>Begrijpend Lezen</v>
      </c>
      <c r="J3" s="63"/>
      <c r="K3" s="63"/>
      <c r="L3" s="63"/>
      <c r="M3" s="63"/>
      <c r="N3" s="63"/>
      <c r="O3" s="71"/>
    </row>
    <row r="4" spans="1:15" x14ac:dyDescent="0.15">
      <c r="A4" s="82"/>
      <c r="B4" s="298" t="s">
        <v>40</v>
      </c>
      <c r="C4" s="299"/>
      <c r="D4" s="298" t="s">
        <v>41</v>
      </c>
      <c r="E4" s="299"/>
      <c r="F4" s="298" t="s">
        <v>9</v>
      </c>
      <c r="G4" s="300"/>
      <c r="I4" s="82"/>
      <c r="J4" s="298" t="s">
        <v>40</v>
      </c>
      <c r="K4" s="299"/>
      <c r="L4" s="298" t="s">
        <v>41</v>
      </c>
      <c r="M4" s="299"/>
      <c r="N4" s="298" t="s">
        <v>9</v>
      </c>
      <c r="O4" s="300"/>
    </row>
    <row r="5" spans="1:15" x14ac:dyDescent="0.15">
      <c r="A5" s="289"/>
      <c r="B5" s="290"/>
      <c r="C5" s="290"/>
      <c r="D5" s="290"/>
      <c r="E5" s="290"/>
      <c r="F5" s="290"/>
      <c r="G5" s="291"/>
      <c r="H5" s="45"/>
      <c r="I5" s="61" t="s">
        <v>43</v>
      </c>
      <c r="O5" s="212"/>
    </row>
    <row r="6" spans="1:15" x14ac:dyDescent="0.15">
      <c r="A6" s="292"/>
      <c r="B6" s="293"/>
      <c r="C6" s="293"/>
      <c r="D6" s="293"/>
      <c r="E6" s="293"/>
      <c r="F6" s="293"/>
      <c r="G6" s="294"/>
      <c r="I6" s="62" t="s">
        <v>24</v>
      </c>
      <c r="J6" s="72">
        <f>'E3'!AS10</f>
        <v>142</v>
      </c>
      <c r="K6" s="73" t="s">
        <v>42</v>
      </c>
      <c r="L6" s="72">
        <f>'E3'!AS18</f>
        <v>0</v>
      </c>
      <c r="M6" s="73" t="s">
        <v>42</v>
      </c>
      <c r="N6" s="72">
        <f>'E3'!AW18</f>
        <v>0</v>
      </c>
      <c r="O6" s="78" t="s">
        <v>42</v>
      </c>
    </row>
    <row r="7" spans="1:15" x14ac:dyDescent="0.15">
      <c r="A7" s="292"/>
      <c r="B7" s="293"/>
      <c r="C7" s="293"/>
      <c r="D7" s="293"/>
      <c r="E7" s="293"/>
      <c r="F7" s="293"/>
      <c r="G7" s="294"/>
      <c r="I7" s="62" t="s">
        <v>22</v>
      </c>
      <c r="J7" s="72">
        <f>'E3'!AS11</f>
        <v>90</v>
      </c>
      <c r="K7" s="74">
        <f>J6</f>
        <v>142</v>
      </c>
      <c r="L7" s="72">
        <f>'E3'!AS19</f>
        <v>0</v>
      </c>
      <c r="M7" s="74">
        <f>L6</f>
        <v>0</v>
      </c>
      <c r="N7" s="72">
        <f>'E3'!AW19</f>
        <v>0</v>
      </c>
      <c r="O7" s="79">
        <f>N6</f>
        <v>0</v>
      </c>
    </row>
    <row r="8" spans="1:15" x14ac:dyDescent="0.15">
      <c r="A8" s="292"/>
      <c r="B8" s="293"/>
      <c r="C8" s="293"/>
      <c r="D8" s="293"/>
      <c r="E8" s="293"/>
      <c r="F8" s="293"/>
      <c r="G8" s="294"/>
      <c r="I8" s="62" t="s">
        <v>23</v>
      </c>
      <c r="J8" s="72">
        <f>'E3'!AS12</f>
        <v>0</v>
      </c>
      <c r="K8" s="74">
        <f>J7</f>
        <v>90</v>
      </c>
      <c r="L8" s="72">
        <f>'E3'!AS20</f>
        <v>0</v>
      </c>
      <c r="M8" s="74">
        <f>L7</f>
        <v>0</v>
      </c>
      <c r="N8" s="72">
        <f>'E3'!AW20</f>
        <v>0</v>
      </c>
      <c r="O8" s="79">
        <f>N7</f>
        <v>0</v>
      </c>
    </row>
    <row r="9" spans="1:15" x14ac:dyDescent="0.15">
      <c r="A9" s="295"/>
      <c r="B9" s="296"/>
      <c r="C9" s="296"/>
      <c r="D9" s="296"/>
      <c r="E9" s="296"/>
      <c r="F9" s="296"/>
      <c r="G9" s="297"/>
      <c r="I9" s="45"/>
      <c r="J9" s="69"/>
      <c r="L9" s="75"/>
      <c r="M9" s="76"/>
      <c r="N9" s="75"/>
      <c r="O9" s="79"/>
    </row>
    <row r="10" spans="1:15" x14ac:dyDescent="0.15">
      <c r="A10" s="61" t="s">
        <v>34</v>
      </c>
      <c r="B10" s="68"/>
      <c r="C10" s="70"/>
      <c r="D10" s="72"/>
      <c r="E10" s="77"/>
      <c r="F10" s="72"/>
      <c r="G10" s="79"/>
      <c r="I10" s="61" t="s">
        <v>44</v>
      </c>
      <c r="J10" s="68"/>
      <c r="K10" s="70"/>
      <c r="L10" s="72"/>
      <c r="M10" s="77"/>
      <c r="N10" s="72"/>
      <c r="O10" s="79"/>
    </row>
    <row r="11" spans="1:15" x14ac:dyDescent="0.15">
      <c r="A11" s="62" t="s">
        <v>24</v>
      </c>
      <c r="B11" s="72">
        <f>'M4'!AS10</f>
        <v>24</v>
      </c>
      <c r="C11" s="73" t="s">
        <v>42</v>
      </c>
      <c r="D11" s="96">
        <f>'M4'!AS18</f>
        <v>0</v>
      </c>
      <c r="E11" s="73" t="s">
        <v>42</v>
      </c>
      <c r="F11" s="72">
        <f>'M4'!AW18</f>
        <v>0</v>
      </c>
      <c r="G11" s="79" t="s">
        <v>42</v>
      </c>
      <c r="I11" s="62" t="s">
        <v>24</v>
      </c>
      <c r="J11" s="72">
        <f>'E4'!AS10</f>
        <v>30</v>
      </c>
      <c r="K11" s="73" t="s">
        <v>42</v>
      </c>
      <c r="L11" s="96">
        <f>'E4'!AS18</f>
        <v>0</v>
      </c>
      <c r="M11" s="73" t="s">
        <v>42</v>
      </c>
      <c r="N11" s="72">
        <f>'E4'!AW18</f>
        <v>0</v>
      </c>
      <c r="O11" s="79" t="s">
        <v>42</v>
      </c>
    </row>
    <row r="12" spans="1:15" x14ac:dyDescent="0.15">
      <c r="A12" s="62" t="s">
        <v>22</v>
      </c>
      <c r="B12" s="72">
        <f>'M4'!AS11</f>
        <v>3</v>
      </c>
      <c r="C12" s="74">
        <f>B11</f>
        <v>24</v>
      </c>
      <c r="D12" s="96">
        <f>'M4'!AS19</f>
        <v>0</v>
      </c>
      <c r="E12" s="74">
        <f>D11</f>
        <v>0</v>
      </c>
      <c r="F12" s="72">
        <f>'M4'!AW19</f>
        <v>0</v>
      </c>
      <c r="G12" s="79">
        <f>F11</f>
        <v>0</v>
      </c>
      <c r="I12" s="62" t="s">
        <v>22</v>
      </c>
      <c r="J12" s="72">
        <f>'E4'!AS11</f>
        <v>8</v>
      </c>
      <c r="K12" s="74">
        <f>J11</f>
        <v>30</v>
      </c>
      <c r="L12" s="96">
        <f>'E4'!AS19</f>
        <v>0</v>
      </c>
      <c r="M12" s="74">
        <f>L11</f>
        <v>0</v>
      </c>
      <c r="N12" s="72">
        <f>'E4'!AW19</f>
        <v>0</v>
      </c>
      <c r="O12" s="79">
        <f>N11</f>
        <v>0</v>
      </c>
    </row>
    <row r="13" spans="1:15" x14ac:dyDescent="0.15">
      <c r="A13" s="62" t="s">
        <v>23</v>
      </c>
      <c r="B13" s="72">
        <f>'M4'!AS12</f>
        <v>-40</v>
      </c>
      <c r="C13" s="74">
        <f>B12</f>
        <v>3</v>
      </c>
      <c r="D13" s="96">
        <f>'M4'!AS20</f>
        <v>0</v>
      </c>
      <c r="E13" s="74">
        <f>D12</f>
        <v>0</v>
      </c>
      <c r="F13" s="72">
        <f>'M4'!AW20</f>
        <v>0</v>
      </c>
      <c r="G13" s="79">
        <f>F12</f>
        <v>0</v>
      </c>
      <c r="I13" s="62" t="s">
        <v>23</v>
      </c>
      <c r="J13" s="72">
        <f>'E4'!AS12</f>
        <v>-30</v>
      </c>
      <c r="K13" s="74">
        <f>J12</f>
        <v>8</v>
      </c>
      <c r="L13" s="96">
        <f>'E4'!AS20</f>
        <v>0</v>
      </c>
      <c r="M13" s="74">
        <f>L12</f>
        <v>0</v>
      </c>
      <c r="N13" s="72">
        <f>'E4'!AW20</f>
        <v>0</v>
      </c>
      <c r="O13" s="79">
        <f>N12</f>
        <v>0</v>
      </c>
    </row>
    <row r="14" spans="1:15" x14ac:dyDescent="0.15">
      <c r="A14" s="45"/>
      <c r="B14" s="75"/>
      <c r="C14" s="76"/>
      <c r="D14" s="75"/>
      <c r="E14" s="76"/>
      <c r="F14" s="75"/>
      <c r="G14" s="79"/>
      <c r="H14" t="s">
        <v>21</v>
      </c>
      <c r="I14" s="45"/>
      <c r="J14" s="75"/>
      <c r="K14" s="76"/>
      <c r="L14" s="75"/>
      <c r="M14" s="76"/>
      <c r="N14" s="75"/>
      <c r="O14" s="79"/>
    </row>
    <row r="15" spans="1:15" x14ac:dyDescent="0.15">
      <c r="A15" s="61" t="s">
        <v>35</v>
      </c>
      <c r="B15" s="72"/>
      <c r="C15" s="74"/>
      <c r="D15" s="72"/>
      <c r="E15" s="77"/>
      <c r="F15" s="72"/>
      <c r="G15" s="79"/>
      <c r="I15" s="289"/>
      <c r="J15" s="290"/>
      <c r="K15" s="290"/>
      <c r="L15" s="290"/>
      <c r="M15" s="290"/>
      <c r="N15" s="290"/>
      <c r="O15" s="291"/>
    </row>
    <row r="16" spans="1:15" x14ac:dyDescent="0.15">
      <c r="A16" s="62" t="s">
        <v>24</v>
      </c>
      <c r="B16" s="72">
        <f>'M5'!AS10</f>
        <v>37</v>
      </c>
      <c r="C16" s="73" t="s">
        <v>42</v>
      </c>
      <c r="D16" s="96">
        <f>'M5'!AS18</f>
        <v>0</v>
      </c>
      <c r="E16" s="73" t="s">
        <v>42</v>
      </c>
      <c r="F16" s="72">
        <f>'M5'!AW18</f>
        <v>0</v>
      </c>
      <c r="G16" s="79" t="s">
        <v>42</v>
      </c>
      <c r="I16" s="292"/>
      <c r="J16" s="293"/>
      <c r="K16" s="293"/>
      <c r="L16" s="293"/>
      <c r="M16" s="293"/>
      <c r="N16" s="293"/>
      <c r="O16" s="294"/>
    </row>
    <row r="17" spans="1:16" x14ac:dyDescent="0.15">
      <c r="A17" s="62" t="s">
        <v>22</v>
      </c>
      <c r="B17" s="72">
        <f>'M5'!AS11</f>
        <v>16</v>
      </c>
      <c r="C17" s="74">
        <f>B16</f>
        <v>37</v>
      </c>
      <c r="D17" s="96">
        <f>'M5'!AS19</f>
        <v>0</v>
      </c>
      <c r="E17" s="74">
        <f>D16</f>
        <v>0</v>
      </c>
      <c r="F17" s="72">
        <f>'M5'!AW19</f>
        <v>0</v>
      </c>
      <c r="G17" s="79">
        <f>F16</f>
        <v>0</v>
      </c>
      <c r="I17" s="292"/>
      <c r="J17" s="293"/>
      <c r="K17" s="293"/>
      <c r="L17" s="293"/>
      <c r="M17" s="293"/>
      <c r="N17" s="293"/>
      <c r="O17" s="294"/>
    </row>
    <row r="18" spans="1:16" x14ac:dyDescent="0.15">
      <c r="A18" s="62" t="s">
        <v>23</v>
      </c>
      <c r="B18" s="72">
        <f>'M5'!AS12</f>
        <v>-30</v>
      </c>
      <c r="C18" s="74">
        <f>B17</f>
        <v>16</v>
      </c>
      <c r="D18" s="96">
        <f>'M5'!AS20</f>
        <v>0</v>
      </c>
      <c r="E18" s="74">
        <f>D17</f>
        <v>0</v>
      </c>
      <c r="F18" s="72">
        <f>'M5'!AW20</f>
        <v>0</v>
      </c>
      <c r="G18" s="79">
        <f>F17</f>
        <v>0</v>
      </c>
      <c r="I18" s="292"/>
      <c r="J18" s="293"/>
      <c r="K18" s="293"/>
      <c r="L18" s="293"/>
      <c r="M18" s="293"/>
      <c r="N18" s="293"/>
      <c r="O18" s="294"/>
    </row>
    <row r="19" spans="1:16" x14ac:dyDescent="0.15">
      <c r="A19" s="45"/>
      <c r="B19" s="75"/>
      <c r="C19" s="76"/>
      <c r="D19" s="75"/>
      <c r="E19" s="76"/>
      <c r="F19" s="77"/>
      <c r="G19" s="79"/>
      <c r="I19" s="292"/>
      <c r="J19" s="293"/>
      <c r="K19" s="293"/>
      <c r="L19" s="293"/>
      <c r="M19" s="293"/>
      <c r="N19" s="293"/>
      <c r="O19" s="294"/>
    </row>
    <row r="20" spans="1:16" x14ac:dyDescent="0.15">
      <c r="A20" s="61" t="s">
        <v>36</v>
      </c>
      <c r="B20" s="72"/>
      <c r="C20" s="74"/>
      <c r="D20" s="72"/>
      <c r="E20" s="77"/>
      <c r="F20" s="72"/>
      <c r="G20" s="79"/>
      <c r="I20" s="292"/>
      <c r="J20" s="293"/>
      <c r="K20" s="293"/>
      <c r="L20" s="293"/>
      <c r="M20" s="293"/>
      <c r="N20" s="293"/>
      <c r="O20" s="294"/>
    </row>
    <row r="21" spans="1:16" x14ac:dyDescent="0.15">
      <c r="A21" s="62" t="s">
        <v>24</v>
      </c>
      <c r="B21" s="72">
        <f>'M6'!AS10</f>
        <v>42</v>
      </c>
      <c r="C21" s="73" t="s">
        <v>42</v>
      </c>
      <c r="D21" s="96">
        <f>'M6'!AS18</f>
        <v>0</v>
      </c>
      <c r="E21" s="73" t="s">
        <v>42</v>
      </c>
      <c r="F21" s="72">
        <f>'M6'!AW18</f>
        <v>0</v>
      </c>
      <c r="G21" s="79" t="s">
        <v>42</v>
      </c>
      <c r="I21" s="292"/>
      <c r="J21" s="293"/>
      <c r="K21" s="293"/>
      <c r="L21" s="293"/>
      <c r="M21" s="293"/>
      <c r="N21" s="293"/>
      <c r="O21" s="294"/>
    </row>
    <row r="22" spans="1:16" x14ac:dyDescent="0.15">
      <c r="A22" s="62" t="s">
        <v>22</v>
      </c>
      <c r="B22" s="72">
        <f>'M6'!AS11</f>
        <v>23</v>
      </c>
      <c r="C22" s="74">
        <f>B21</f>
        <v>42</v>
      </c>
      <c r="D22" s="96">
        <f>'M6'!AS19</f>
        <v>0</v>
      </c>
      <c r="E22" s="74">
        <f>D21</f>
        <v>0</v>
      </c>
      <c r="F22" s="72">
        <f>'M6'!AW19</f>
        <v>0</v>
      </c>
      <c r="G22" s="79">
        <f>F21</f>
        <v>0</v>
      </c>
      <c r="I22" s="292"/>
      <c r="J22" s="293"/>
      <c r="K22" s="293"/>
      <c r="L22" s="293"/>
      <c r="M22" s="293"/>
      <c r="N22" s="293"/>
      <c r="O22" s="294"/>
    </row>
    <row r="23" spans="1:16" ht="11.25" thickBot="1" x14ac:dyDescent="0.2">
      <c r="A23" s="62" t="s">
        <v>23</v>
      </c>
      <c r="B23" s="72">
        <f>'M6'!AS12</f>
        <v>-20</v>
      </c>
      <c r="C23" s="74">
        <f>B22</f>
        <v>23</v>
      </c>
      <c r="D23" s="96">
        <f>'M6'!AS20</f>
        <v>0</v>
      </c>
      <c r="E23" s="74">
        <f>D22</f>
        <v>0</v>
      </c>
      <c r="F23" s="72">
        <f>'M6'!AW20</f>
        <v>0</v>
      </c>
      <c r="G23" s="79">
        <f>F22</f>
        <v>0</v>
      </c>
      <c r="H23" s="81"/>
      <c r="I23" s="293"/>
      <c r="J23" s="293"/>
      <c r="K23" s="293"/>
      <c r="L23" s="293"/>
      <c r="M23" s="293"/>
      <c r="N23" s="293"/>
      <c r="O23" s="293"/>
      <c r="P23" s="45"/>
    </row>
    <row r="24" spans="1:16" ht="12" thickTop="1" thickBot="1" x14ac:dyDescent="0.2">
      <c r="A24" s="45"/>
      <c r="B24" s="75"/>
      <c r="C24" s="76"/>
      <c r="D24" s="75"/>
      <c r="E24" s="76"/>
      <c r="F24" s="77"/>
      <c r="G24" s="79"/>
      <c r="H24" s="81"/>
      <c r="I24" s="202"/>
      <c r="J24" s="199"/>
      <c r="K24" s="199"/>
      <c r="L24" s="199"/>
      <c r="M24" s="199"/>
      <c r="N24" s="199"/>
      <c r="O24" s="209"/>
      <c r="P24" s="69"/>
    </row>
    <row r="25" spans="1:16" ht="12" thickTop="1" thickBot="1" x14ac:dyDescent="0.2">
      <c r="A25" s="61" t="s">
        <v>37</v>
      </c>
      <c r="B25" s="72"/>
      <c r="C25" s="74"/>
      <c r="D25" s="72"/>
      <c r="E25" s="77"/>
      <c r="F25" s="72"/>
      <c r="G25" s="79"/>
      <c r="H25" s="81"/>
      <c r="I25" s="203" t="s">
        <v>67</v>
      </c>
      <c r="J25" s="199"/>
      <c r="K25" s="199"/>
      <c r="L25" s="199"/>
      <c r="M25" s="199"/>
      <c r="N25" s="199"/>
      <c r="O25" s="209"/>
      <c r="P25" s="69"/>
    </row>
    <row r="26" spans="1:16" ht="12" thickTop="1" thickBot="1" x14ac:dyDescent="0.2">
      <c r="A26" s="62" t="s">
        <v>24</v>
      </c>
      <c r="B26" s="72">
        <f>'M7'!AS10</f>
        <v>56</v>
      </c>
      <c r="C26" s="73" t="s">
        <v>42</v>
      </c>
      <c r="D26" s="96">
        <f>'M7'!AS18</f>
        <v>0</v>
      </c>
      <c r="E26" s="73" t="s">
        <v>42</v>
      </c>
      <c r="F26" s="72">
        <f>'M7'!AW18</f>
        <v>0</v>
      </c>
      <c r="G26" s="79" t="s">
        <v>42</v>
      </c>
      <c r="H26" s="81"/>
      <c r="I26" s="204" t="s">
        <v>24</v>
      </c>
      <c r="J26" s="199" t="e">
        <f>#REF!</f>
        <v>#REF!</v>
      </c>
      <c r="K26" s="199" t="s">
        <v>42</v>
      </c>
      <c r="L26" s="199" t="e">
        <f>#REF!</f>
        <v>#REF!</v>
      </c>
      <c r="M26" s="199" t="s">
        <v>42</v>
      </c>
      <c r="N26" s="199" t="e">
        <f>#REF!</f>
        <v>#REF!</v>
      </c>
      <c r="O26" s="209" t="s">
        <v>42</v>
      </c>
      <c r="P26" s="69"/>
    </row>
    <row r="27" spans="1:16" ht="12" thickTop="1" thickBot="1" x14ac:dyDescent="0.2">
      <c r="A27" s="62" t="s">
        <v>22</v>
      </c>
      <c r="B27" s="72">
        <f>'M7'!AS11</f>
        <v>34</v>
      </c>
      <c r="C27" s="74">
        <f>B26</f>
        <v>56</v>
      </c>
      <c r="D27" s="96">
        <f>'M7'!AS19</f>
        <v>0</v>
      </c>
      <c r="E27" s="74">
        <f>D26</f>
        <v>0</v>
      </c>
      <c r="F27" s="72">
        <f>'M7'!AW19</f>
        <v>0</v>
      </c>
      <c r="G27" s="79">
        <f>F26</f>
        <v>0</v>
      </c>
      <c r="H27" s="81"/>
      <c r="I27" s="204" t="s">
        <v>22</v>
      </c>
      <c r="J27" s="199" t="e">
        <f>#REF!</f>
        <v>#REF!</v>
      </c>
      <c r="K27" s="199" t="e">
        <f>J26</f>
        <v>#REF!</v>
      </c>
      <c r="L27" s="199" t="e">
        <f>#REF!</f>
        <v>#REF!</v>
      </c>
      <c r="M27" s="199" t="e">
        <f>L26</f>
        <v>#REF!</v>
      </c>
      <c r="N27" s="199" t="e">
        <f>#REF!</f>
        <v>#REF!</v>
      </c>
      <c r="O27" s="209" t="e">
        <f>N26</f>
        <v>#REF!</v>
      </c>
      <c r="P27" s="69"/>
    </row>
    <row r="28" spans="1:16" ht="12" thickTop="1" thickBot="1" x14ac:dyDescent="0.2">
      <c r="A28" s="62" t="s">
        <v>23</v>
      </c>
      <c r="B28" s="72">
        <f>'M7'!AS12</f>
        <v>-10</v>
      </c>
      <c r="C28" s="74">
        <f>B27</f>
        <v>34</v>
      </c>
      <c r="D28" s="96">
        <f>'M7'!AS20</f>
        <v>0</v>
      </c>
      <c r="E28" s="74">
        <f>D27</f>
        <v>0</v>
      </c>
      <c r="F28" s="72">
        <f>'M7'!AW20</f>
        <v>0</v>
      </c>
      <c r="G28" s="79">
        <f>F27</f>
        <v>0</v>
      </c>
      <c r="H28" s="81"/>
      <c r="I28" s="204" t="s">
        <v>23</v>
      </c>
      <c r="J28" s="199" t="e">
        <f>#REF!</f>
        <v>#REF!</v>
      </c>
      <c r="K28" s="199" t="e">
        <f>J27</f>
        <v>#REF!</v>
      </c>
      <c r="L28" s="199" t="e">
        <f>#REF!</f>
        <v>#REF!</v>
      </c>
      <c r="M28" s="199" t="e">
        <f>L27</f>
        <v>#REF!</v>
      </c>
      <c r="N28" s="199" t="e">
        <f>#REF!</f>
        <v>#REF!</v>
      </c>
      <c r="O28" s="209" t="e">
        <f>N27</f>
        <v>#REF!</v>
      </c>
      <c r="P28" s="69"/>
    </row>
    <row r="29" spans="1:16" ht="12" thickTop="1" thickBot="1" x14ac:dyDescent="0.2">
      <c r="A29" s="45"/>
      <c r="B29" s="75"/>
      <c r="C29" s="76"/>
      <c r="D29" s="75"/>
      <c r="E29" s="76"/>
      <c r="F29" s="75"/>
      <c r="G29" s="79"/>
      <c r="H29" s="81"/>
      <c r="I29" s="102"/>
      <c r="J29" s="200"/>
      <c r="K29" s="200"/>
      <c r="L29" s="200"/>
      <c r="M29" s="200"/>
      <c r="N29" s="200"/>
      <c r="O29" s="210"/>
      <c r="P29" s="69"/>
    </row>
    <row r="30" spans="1:16" ht="12" thickTop="1" thickBot="1" x14ac:dyDescent="0.2">
      <c r="A30" s="61" t="s">
        <v>38</v>
      </c>
      <c r="B30" s="72"/>
      <c r="C30" s="74"/>
      <c r="D30" s="72"/>
      <c r="E30" s="77"/>
      <c r="F30" s="72"/>
      <c r="G30" s="79"/>
      <c r="H30" s="81"/>
      <c r="I30" s="205"/>
      <c r="J30" s="200"/>
      <c r="K30" s="200"/>
      <c r="L30" s="200"/>
      <c r="M30" s="200"/>
      <c r="N30" s="200"/>
      <c r="O30" s="210"/>
      <c r="P30" s="69"/>
    </row>
    <row r="31" spans="1:16" ht="12" thickTop="1" thickBot="1" x14ac:dyDescent="0.2">
      <c r="A31" s="62" t="s">
        <v>24</v>
      </c>
      <c r="B31" s="72">
        <f>'M8'!AS10</f>
        <v>70</v>
      </c>
      <c r="C31" s="73" t="s">
        <v>42</v>
      </c>
      <c r="D31" s="96">
        <f>'M8'!AS18</f>
        <v>0</v>
      </c>
      <c r="E31" s="73" t="s">
        <v>42</v>
      </c>
      <c r="F31" s="72">
        <f>'M8'!AW18</f>
        <v>0</v>
      </c>
      <c r="G31" s="79" t="s">
        <v>42</v>
      </c>
      <c r="H31" s="81"/>
      <c r="I31" s="206"/>
      <c r="J31" s="200"/>
      <c r="K31" s="201"/>
      <c r="L31" s="200"/>
      <c r="M31" s="201"/>
      <c r="N31" s="200"/>
      <c r="O31" s="210"/>
    </row>
    <row r="32" spans="1:16" ht="12" thickTop="1" thickBot="1" x14ac:dyDescent="0.2">
      <c r="A32" s="62" t="s">
        <v>22</v>
      </c>
      <c r="B32" s="72">
        <f>'M8'!AS11</f>
        <v>42</v>
      </c>
      <c r="C32" s="74">
        <f>B31</f>
        <v>70</v>
      </c>
      <c r="D32" s="96">
        <f>'M8'!AS19</f>
        <v>0</v>
      </c>
      <c r="E32" s="74">
        <f>D31</f>
        <v>0</v>
      </c>
      <c r="F32" s="72">
        <f>'M8'!AW19</f>
        <v>0</v>
      </c>
      <c r="G32" s="79">
        <f>F31</f>
        <v>0</v>
      </c>
      <c r="H32" s="81"/>
      <c r="I32" s="206"/>
      <c r="J32" s="200"/>
      <c r="K32" s="200"/>
      <c r="L32" s="200"/>
      <c r="M32" s="200"/>
      <c r="N32" s="200"/>
      <c r="O32" s="210"/>
    </row>
    <row r="33" spans="1:15" ht="12" thickTop="1" thickBot="1" x14ac:dyDescent="0.2">
      <c r="A33" s="62" t="s">
        <v>23</v>
      </c>
      <c r="B33" s="72">
        <f>'M8'!AS12</f>
        <v>-10</v>
      </c>
      <c r="C33" s="74">
        <f>B32</f>
        <v>42</v>
      </c>
      <c r="D33" s="96">
        <f>'M8'!AS20</f>
        <v>0</v>
      </c>
      <c r="E33" s="74">
        <f>D32</f>
        <v>0</v>
      </c>
      <c r="F33" s="72">
        <f>'M8'!AW20</f>
        <v>0</v>
      </c>
      <c r="G33" s="80">
        <f>F32</f>
        <v>0</v>
      </c>
      <c r="H33" s="81"/>
      <c r="I33" s="206"/>
      <c r="J33" s="200"/>
      <c r="K33" s="200"/>
      <c r="L33" s="200"/>
      <c r="M33" s="200"/>
      <c r="N33" s="200"/>
      <c r="O33" s="210"/>
    </row>
    <row r="34" spans="1:15" ht="12" thickTop="1" thickBot="1" x14ac:dyDescent="0.2">
      <c r="A34" s="59"/>
      <c r="B34" s="58"/>
      <c r="C34" s="58"/>
      <c r="D34" s="58"/>
      <c r="E34" s="58"/>
      <c r="F34" s="58"/>
      <c r="G34" s="60"/>
      <c r="H34" s="81"/>
      <c r="I34" s="207"/>
      <c r="J34" s="208"/>
      <c r="K34" s="208"/>
      <c r="L34" s="208"/>
      <c r="M34" s="208"/>
      <c r="N34" s="208"/>
      <c r="O34" s="211"/>
    </row>
    <row r="35" spans="1:15" ht="11.25" thickTop="1" x14ac:dyDescent="0.15"/>
  </sheetData>
  <mergeCells count="9">
    <mergeCell ref="B1:C1"/>
    <mergeCell ref="A5:G9"/>
    <mergeCell ref="I15:O23"/>
    <mergeCell ref="L4:M4"/>
    <mergeCell ref="D4:E4"/>
    <mergeCell ref="F4:G4"/>
    <mergeCell ref="N4:O4"/>
    <mergeCell ref="J4:K4"/>
    <mergeCell ref="B4:C4"/>
  </mergeCells>
  <conditionalFormatting sqref="E10 E14:E15 E19:E20 E24:E25 E29:E30 D10:D33">
    <cfRule type="cellIs" dxfId="29" priority="9" operator="equal">
      <formula>0</formula>
    </cfRule>
    <cfRule type="cellIs" dxfId="28" priority="11" operator="lessThan">
      <formula>$B10</formula>
    </cfRule>
    <cfRule type="expression" dxfId="27" priority="12">
      <formula>$F10=0</formula>
    </cfRule>
    <cfRule type="cellIs" dxfId="26" priority="13" operator="greaterThanOrEqual">
      <formula>$F10</formula>
    </cfRule>
  </conditionalFormatting>
  <conditionalFormatting sqref="M9:M10 M14 M24:M25 M29:M30 L24:L33 L6:L14">
    <cfRule type="cellIs" dxfId="25" priority="1" operator="equal">
      <formula>0</formula>
    </cfRule>
    <cfRule type="cellIs" dxfId="24" priority="2" operator="lessThan">
      <formula>J6</formula>
    </cfRule>
    <cfRule type="expression" dxfId="23" priority="3">
      <formula>N6=0</formula>
    </cfRule>
    <cfRule type="cellIs" dxfId="22" priority="4" operator="greaterThanOrEqual">
      <formula>N6</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E3</vt:lpstr>
      <vt:lpstr>M4</vt:lpstr>
      <vt:lpstr>E4</vt:lpstr>
      <vt:lpstr>M5</vt:lpstr>
      <vt:lpstr>M6</vt:lpstr>
      <vt:lpstr>M7</vt:lpstr>
      <vt:lpstr>M8</vt:lpstr>
      <vt:lpstr>Result. ond profiel</vt:lpstr>
      <vt:lpstr>Schooloverzicht</vt:lpstr>
      <vt:lpstr>Schooloverzicht OC</vt:lpstr>
      <vt:lpstr>Blad1</vt:lpstr>
      <vt:lpstr>'E3'!Afdrukbereik</vt:lpstr>
      <vt:lpstr>'E4'!Afdrukbereik</vt:lpstr>
      <vt:lpstr>'M4'!Afdrukbereik</vt:lpstr>
      <vt:lpstr>'M5'!Afdrukbereik</vt:lpstr>
      <vt:lpstr>'M6'!Afdrukbereik</vt:lpstr>
      <vt:lpstr>'M7'!Afdrukbereik</vt:lpstr>
      <vt:lpstr>'M8'!Afdrukbereik</vt:lpstr>
      <vt:lpstr>Schooloverzicht!Afdrukbereik</vt:lpstr>
      <vt:lpstr>'Schooloverzicht OC'!Afdrukbereik</vt:lpstr>
    </vt:vector>
  </TitlesOfParts>
  <Company>CEDGroep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Toetsservice</dc:creator>
  <cp:lastModifiedBy>Anneke Landman</cp:lastModifiedBy>
  <cp:lastPrinted>2013-02-07T20:10:28Z</cp:lastPrinted>
  <dcterms:created xsi:type="dcterms:W3CDTF">2009-01-05T12:27:33Z</dcterms:created>
  <dcterms:modified xsi:type="dcterms:W3CDTF">2016-04-14T13:10:32Z</dcterms:modified>
</cp:coreProperties>
</file>